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X72" i="1"/>
  <c r="BW72"/>
  <c r="BV72"/>
  <c r="BM72"/>
  <c r="BK72"/>
  <c r="BJ72"/>
  <c r="BH72"/>
  <c r="BG72"/>
  <c r="BE72"/>
  <c r="BD72"/>
  <c r="BC72"/>
  <c r="BB72"/>
  <c r="BA72"/>
  <c r="AY72"/>
  <c r="BO72" s="1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AX72" s="1"/>
  <c r="BX71"/>
  <c r="BW71"/>
  <c r="BV71"/>
  <c r="BM71"/>
  <c r="BK71"/>
  <c r="BJ71"/>
  <c r="BH71"/>
  <c r="BG71"/>
  <c r="BE71"/>
  <c r="BD71"/>
  <c r="BC71"/>
  <c r="BB71"/>
  <c r="BA71"/>
  <c r="AY71"/>
  <c r="BO71" s="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AX71" s="1"/>
  <c r="BO70"/>
  <c r="AX70"/>
  <c r="BR70" s="1"/>
  <c r="BO69"/>
  <c r="BR69" s="1"/>
  <c r="AX69"/>
  <c r="BJ68"/>
  <c r="BH68"/>
  <c r="AW68"/>
  <c r="AV68"/>
  <c r="AU68"/>
  <c r="AT68"/>
  <c r="AS68"/>
  <c r="AR68"/>
  <c r="AQ68"/>
  <c r="AP68"/>
  <c r="AO68"/>
  <c r="AN68"/>
  <c r="AM68"/>
  <c r="AL68"/>
  <c r="L68"/>
  <c r="AW62"/>
  <c r="AV62"/>
  <c r="AF62"/>
  <c r="AE62"/>
  <c r="AC62"/>
  <c r="X62"/>
  <c r="T62"/>
  <c r="T63" s="1"/>
  <c r="R62"/>
  <c r="Q62"/>
  <c r="P62"/>
  <c r="O62"/>
  <c r="O63" s="1"/>
  <c r="J62"/>
  <c r="J63" s="1"/>
  <c r="AY68" s="1"/>
  <c r="H62"/>
  <c r="H63" s="1"/>
  <c r="G62"/>
  <c r="G63" s="1"/>
  <c r="F62"/>
  <c r="F63" s="1"/>
  <c r="D62"/>
  <c r="D63" s="1"/>
  <c r="C62"/>
  <c r="C63" s="1"/>
  <c r="AT60"/>
  <c r="AG60"/>
  <c r="AD60"/>
  <c r="U60"/>
  <c r="S60"/>
  <c r="N60"/>
  <c r="M60"/>
  <c r="AX60" s="1"/>
  <c r="I60"/>
  <c r="E60"/>
  <c r="AS59"/>
  <c r="AG59"/>
  <c r="AD59"/>
  <c r="U59"/>
  <c r="S59"/>
  <c r="N59"/>
  <c r="M59"/>
  <c r="AX59" s="1"/>
  <c r="I59"/>
  <c r="E59"/>
  <c r="BL58"/>
  <c r="BI58"/>
  <c r="BD58"/>
  <c r="AR58"/>
  <c r="AG58"/>
  <c r="AD58"/>
  <c r="U58"/>
  <c r="S58"/>
  <c r="N58"/>
  <c r="M58"/>
  <c r="AX58" s="1"/>
  <c r="I58"/>
  <c r="E58"/>
  <c r="AO57"/>
  <c r="AG57"/>
  <c r="AD57"/>
  <c r="V57"/>
  <c r="U57"/>
  <c r="S57"/>
  <c r="N57"/>
  <c r="M57"/>
  <c r="AX57" s="1"/>
  <c r="I57"/>
  <c r="E57"/>
  <c r="AN56"/>
  <c r="AG56"/>
  <c r="AD56"/>
  <c r="U56"/>
  <c r="S56"/>
  <c r="N56"/>
  <c r="M56"/>
  <c r="AX56" s="1"/>
  <c r="I56"/>
  <c r="E56"/>
  <c r="AL55"/>
  <c r="AG55"/>
  <c r="AD55"/>
  <c r="U55"/>
  <c r="S55"/>
  <c r="N55"/>
  <c r="M55"/>
  <c r="AX55" s="1"/>
  <c r="I55"/>
  <c r="E55"/>
  <c r="AI54"/>
  <c r="AI62" s="1"/>
  <c r="AI63" s="1"/>
  <c r="AH54"/>
  <c r="AG54"/>
  <c r="AD54"/>
  <c r="U54"/>
  <c r="AY54" s="1"/>
  <c r="I54"/>
  <c r="E54"/>
  <c r="AG53"/>
  <c r="AD53"/>
  <c r="N53"/>
  <c r="M53"/>
  <c r="AX53" s="1"/>
  <c r="I53"/>
  <c r="E53"/>
  <c r="AG52"/>
  <c r="AD52"/>
  <c r="U52"/>
  <c r="AY52" s="1"/>
  <c r="N52"/>
  <c r="AX52" s="1"/>
  <c r="I52"/>
  <c r="E52"/>
  <c r="AG51"/>
  <c r="AD51"/>
  <c r="W51"/>
  <c r="AX51" s="1"/>
  <c r="I51"/>
  <c r="E51"/>
  <c r="BU50"/>
  <c r="BS50"/>
  <c r="AG50"/>
  <c r="AD50"/>
  <c r="Y50"/>
  <c r="W50"/>
  <c r="AY50" s="1"/>
  <c r="I50"/>
  <c r="E50"/>
  <c r="AG49"/>
  <c r="AD49"/>
  <c r="AA49"/>
  <c r="Z49"/>
  <c r="W49"/>
  <c r="U49"/>
  <c r="AY49" s="1"/>
  <c r="I49"/>
  <c r="E49"/>
  <c r="BM47"/>
  <c r="BJ47"/>
  <c r="AU47"/>
  <c r="AU62" s="1"/>
  <c r="AG47"/>
  <c r="AD47"/>
  <c r="U47"/>
  <c r="S47"/>
  <c r="N47"/>
  <c r="M47"/>
  <c r="AX47" s="1"/>
  <c r="I47"/>
  <c r="E47"/>
  <c r="AT46"/>
  <c r="AT62" s="1"/>
  <c r="AG46"/>
  <c r="AD46"/>
  <c r="U46"/>
  <c r="S46"/>
  <c r="N46"/>
  <c r="M46"/>
  <c r="AX46" s="1"/>
  <c r="I46"/>
  <c r="E46"/>
  <c r="AS45"/>
  <c r="AS62" s="1"/>
  <c r="AG45"/>
  <c r="AD45"/>
  <c r="U45"/>
  <c r="S45"/>
  <c r="N45"/>
  <c r="M45"/>
  <c r="AX45" s="1"/>
  <c r="I45"/>
  <c r="E45"/>
  <c r="AR44"/>
  <c r="AR62" s="1"/>
  <c r="AG44"/>
  <c r="AD44"/>
  <c r="U44"/>
  <c r="S44"/>
  <c r="N44"/>
  <c r="AX44" s="1"/>
  <c r="M44"/>
  <c r="I44"/>
  <c r="E44"/>
  <c r="AQ43"/>
  <c r="AQ62" s="1"/>
  <c r="AG43"/>
  <c r="AD43"/>
  <c r="U43"/>
  <c r="S43"/>
  <c r="N43"/>
  <c r="AX43" s="1"/>
  <c r="M43"/>
  <c r="I43"/>
  <c r="E43"/>
  <c r="AP42"/>
  <c r="AP62" s="1"/>
  <c r="AG42"/>
  <c r="AD42"/>
  <c r="U42"/>
  <c r="S42"/>
  <c r="N42"/>
  <c r="AX42" s="1"/>
  <c r="M42"/>
  <c r="I42"/>
  <c r="E42"/>
  <c r="AO41"/>
  <c r="AO62" s="1"/>
  <c r="AG41"/>
  <c r="AD41"/>
  <c r="V41"/>
  <c r="V62" s="1"/>
  <c r="U41"/>
  <c r="S41"/>
  <c r="N41"/>
  <c r="M41"/>
  <c r="AX41" s="1"/>
  <c r="I41"/>
  <c r="E41"/>
  <c r="AN40"/>
  <c r="AN62" s="1"/>
  <c r="AG40"/>
  <c r="AD40"/>
  <c r="U40"/>
  <c r="S40"/>
  <c r="N40"/>
  <c r="M40"/>
  <c r="AX40" s="1"/>
  <c r="I40"/>
  <c r="E40"/>
  <c r="AM39"/>
  <c r="AM62" s="1"/>
  <c r="AG39"/>
  <c r="AD39"/>
  <c r="U39"/>
  <c r="S39"/>
  <c r="N39"/>
  <c r="M39"/>
  <c r="AX39" s="1"/>
  <c r="I39"/>
  <c r="E39"/>
  <c r="AL38"/>
  <c r="AL62" s="1"/>
  <c r="AG38"/>
  <c r="AD38"/>
  <c r="U38"/>
  <c r="S38"/>
  <c r="N38"/>
  <c r="M38"/>
  <c r="AX38" s="1"/>
  <c r="I38"/>
  <c r="E38"/>
  <c r="AH37"/>
  <c r="AH62" s="1"/>
  <c r="AG37"/>
  <c r="AG62" s="1"/>
  <c r="AD37"/>
  <c r="AD62" s="1"/>
  <c r="AB37"/>
  <c r="AB62" s="1"/>
  <c r="AA37"/>
  <c r="AA62" s="1"/>
  <c r="Z37"/>
  <c r="Z62" s="1"/>
  <c r="Y37"/>
  <c r="Y62" s="1"/>
  <c r="W37"/>
  <c r="W62" s="1"/>
  <c r="U37"/>
  <c r="U62" s="1"/>
  <c r="S37"/>
  <c r="S62" s="1"/>
  <c r="S63" s="1"/>
  <c r="N37"/>
  <c r="N62" s="1"/>
  <c r="M37"/>
  <c r="M62" s="1"/>
  <c r="I37"/>
  <c r="I62" s="1"/>
  <c r="E37"/>
  <c r="E62" s="1"/>
  <c r="J36"/>
  <c r="H36"/>
  <c r="G36"/>
  <c r="F36"/>
  <c r="D36"/>
  <c r="C36"/>
  <c r="AW35"/>
  <c r="AW36" s="1"/>
  <c r="AG35"/>
  <c r="AD35"/>
  <c r="U35"/>
  <c r="P35"/>
  <c r="N35"/>
  <c r="M35"/>
  <c r="AX35" s="1"/>
  <c r="I35"/>
  <c r="E35"/>
  <c r="AV34"/>
  <c r="AV36" s="1"/>
  <c r="AG34"/>
  <c r="AD34"/>
  <c r="U34"/>
  <c r="P34"/>
  <c r="N34"/>
  <c r="M34"/>
  <c r="AX34" s="1"/>
  <c r="I34"/>
  <c r="E34"/>
  <c r="AU33"/>
  <c r="AU36" s="1"/>
  <c r="AG33"/>
  <c r="AD33"/>
  <c r="U33"/>
  <c r="P33"/>
  <c r="N33"/>
  <c r="AX33" s="1"/>
  <c r="M33"/>
  <c r="I33"/>
  <c r="E33"/>
  <c r="AT32"/>
  <c r="AT36" s="1"/>
  <c r="AG32"/>
  <c r="AD32"/>
  <c r="U32"/>
  <c r="P32"/>
  <c r="N32"/>
  <c r="AX32" s="1"/>
  <c r="M32"/>
  <c r="I32"/>
  <c r="E32"/>
  <c r="AS31"/>
  <c r="AS36" s="1"/>
  <c r="AG31"/>
  <c r="AD31"/>
  <c r="U31"/>
  <c r="P31"/>
  <c r="N31"/>
  <c r="AX31" s="1"/>
  <c r="M31"/>
  <c r="I31"/>
  <c r="E31"/>
  <c r="AR30"/>
  <c r="AR36" s="1"/>
  <c r="AG30"/>
  <c r="AD30"/>
  <c r="U30"/>
  <c r="P30"/>
  <c r="N30"/>
  <c r="AX30" s="1"/>
  <c r="M30"/>
  <c r="I30"/>
  <c r="E30"/>
  <c r="AQ29"/>
  <c r="AQ36" s="1"/>
  <c r="AG29"/>
  <c r="AD29"/>
  <c r="U29"/>
  <c r="P29"/>
  <c r="N29"/>
  <c r="AX29" s="1"/>
  <c r="M29"/>
  <c r="I29"/>
  <c r="E29"/>
  <c r="AP28"/>
  <c r="AP36" s="1"/>
  <c r="AG28"/>
  <c r="AD28"/>
  <c r="U28"/>
  <c r="P28"/>
  <c r="N28"/>
  <c r="AX28" s="1"/>
  <c r="M28"/>
  <c r="I28"/>
  <c r="E28"/>
  <c r="AO27"/>
  <c r="AO36" s="1"/>
  <c r="AG27"/>
  <c r="AD27"/>
  <c r="V27"/>
  <c r="V36" s="1"/>
  <c r="U27"/>
  <c r="P27"/>
  <c r="N27"/>
  <c r="M27"/>
  <c r="AX27" s="1"/>
  <c r="I27"/>
  <c r="E27"/>
  <c r="AN26"/>
  <c r="AN36" s="1"/>
  <c r="AG26"/>
  <c r="AD26"/>
  <c r="U26"/>
  <c r="P26"/>
  <c r="N26"/>
  <c r="M26"/>
  <c r="AX26" s="1"/>
  <c r="I26"/>
  <c r="E26"/>
  <c r="AM25"/>
  <c r="AM36" s="1"/>
  <c r="AG25"/>
  <c r="AD25"/>
  <c r="Y25"/>
  <c r="W25"/>
  <c r="U25"/>
  <c r="P25"/>
  <c r="N25"/>
  <c r="M25"/>
  <c r="AX25" s="1"/>
  <c r="I25"/>
  <c r="E25"/>
  <c r="AL24"/>
  <c r="AL36" s="1"/>
  <c r="AG24"/>
  <c r="AD24"/>
  <c r="Y24"/>
  <c r="W24"/>
  <c r="U24"/>
  <c r="P24"/>
  <c r="N24"/>
  <c r="M24"/>
  <c r="AX24" s="1"/>
  <c r="I24"/>
  <c r="E24"/>
  <c r="AH23"/>
  <c r="AG23"/>
  <c r="AF23"/>
  <c r="AD23"/>
  <c r="AC23"/>
  <c r="AB23"/>
  <c r="AA23"/>
  <c r="Z23"/>
  <c r="Y23"/>
  <c r="W23"/>
  <c r="U23"/>
  <c r="R23"/>
  <c r="Q23"/>
  <c r="P23"/>
  <c r="N23"/>
  <c r="M23"/>
  <c r="AX23" s="1"/>
  <c r="I23"/>
  <c r="E23"/>
  <c r="AH22"/>
  <c r="AG22"/>
  <c r="AF22"/>
  <c r="AE22"/>
  <c r="AD22"/>
  <c r="AC22"/>
  <c r="AB22"/>
  <c r="AB36" s="1"/>
  <c r="AA22"/>
  <c r="AA36" s="1"/>
  <c r="Z22"/>
  <c r="Z36" s="1"/>
  <c r="Y22"/>
  <c r="Y36" s="1"/>
  <c r="W22"/>
  <c r="U22"/>
  <c r="R22"/>
  <c r="Q22"/>
  <c r="P22"/>
  <c r="N22"/>
  <c r="AX22" s="1"/>
  <c r="M22"/>
  <c r="I22"/>
  <c r="E22"/>
  <c r="AH21"/>
  <c r="AG21"/>
  <c r="AF21"/>
  <c r="AE21"/>
  <c r="AD21"/>
  <c r="AC21"/>
  <c r="X21"/>
  <c r="W21"/>
  <c r="U21"/>
  <c r="R21"/>
  <c r="Q21"/>
  <c r="P21"/>
  <c r="N21"/>
  <c r="M21"/>
  <c r="AX21" s="1"/>
  <c r="I21"/>
  <c r="E21"/>
  <c r="AH20"/>
  <c r="AH36" s="1"/>
  <c r="AG20"/>
  <c r="AG36" s="1"/>
  <c r="AF20"/>
  <c r="AE20"/>
  <c r="AD20"/>
  <c r="AC20"/>
  <c r="X20"/>
  <c r="W20"/>
  <c r="U20"/>
  <c r="R20"/>
  <c r="Q20"/>
  <c r="P20"/>
  <c r="N20"/>
  <c r="M20"/>
  <c r="AX20" s="1"/>
  <c r="I20"/>
  <c r="E20"/>
  <c r="AF19"/>
  <c r="AE19"/>
  <c r="AD19"/>
  <c r="AC19"/>
  <c r="X19"/>
  <c r="W19"/>
  <c r="U19"/>
  <c r="R19"/>
  <c r="R36" s="1"/>
  <c r="Q19"/>
  <c r="Q36" s="1"/>
  <c r="P19"/>
  <c r="N19"/>
  <c r="M19"/>
  <c r="AX19" s="1"/>
  <c r="I19"/>
  <c r="E19"/>
  <c r="BU18"/>
  <c r="BS18"/>
  <c r="BR18"/>
  <c r="BQ18"/>
  <c r="BP18"/>
  <c r="BM18"/>
  <c r="AF18"/>
  <c r="AE18"/>
  <c r="AD18"/>
  <c r="AC18"/>
  <c r="X18"/>
  <c r="W18"/>
  <c r="U18"/>
  <c r="P18"/>
  <c r="N18"/>
  <c r="M18"/>
  <c r="AX18" s="1"/>
  <c r="I18"/>
  <c r="E18"/>
  <c r="AF17"/>
  <c r="AF36" s="1"/>
  <c r="AE17"/>
  <c r="AE36" s="1"/>
  <c r="AD17"/>
  <c r="AD36" s="1"/>
  <c r="AC17"/>
  <c r="AC36" s="1"/>
  <c r="X17"/>
  <c r="X36" s="1"/>
  <c r="W17"/>
  <c r="W36" s="1"/>
  <c r="U17"/>
  <c r="P17"/>
  <c r="P36" s="1"/>
  <c r="N17"/>
  <c r="N36" s="1"/>
  <c r="M17"/>
  <c r="M36" s="1"/>
  <c r="I17"/>
  <c r="E17"/>
  <c r="U16"/>
  <c r="L16"/>
  <c r="AX16" s="1"/>
  <c r="I16"/>
  <c r="E16"/>
  <c r="U15"/>
  <c r="L15"/>
  <c r="AX15" s="1"/>
  <c r="I15"/>
  <c r="E15"/>
  <c r="U14"/>
  <c r="U36" s="1"/>
  <c r="L14"/>
  <c r="L36" s="1"/>
  <c r="I14"/>
  <c r="I36" s="1"/>
  <c r="E14"/>
  <c r="E36" s="1"/>
  <c r="K13"/>
  <c r="K63" s="1"/>
  <c r="J13"/>
  <c r="K68" s="1"/>
  <c r="H13"/>
  <c r="G13"/>
  <c r="F13"/>
  <c r="D13"/>
  <c r="C13"/>
  <c r="AX12"/>
  <c r="I12"/>
  <c r="E12"/>
  <c r="AX11"/>
  <c r="I11"/>
  <c r="I13" s="1"/>
  <c r="E11"/>
  <c r="E13" s="1"/>
  <c r="L63" l="1"/>
  <c r="AX36"/>
  <c r="AX62"/>
  <c r="M63"/>
  <c r="M68" s="1"/>
  <c r="E63"/>
  <c r="W63"/>
  <c r="W68" s="1"/>
  <c r="Z63"/>
  <c r="AB63"/>
  <c r="AG63"/>
  <c r="AL63"/>
  <c r="AN63"/>
  <c r="AO63"/>
  <c r="AQ63"/>
  <c r="AS63"/>
  <c r="AU63"/>
  <c r="P63"/>
  <c r="R63"/>
  <c r="X63"/>
  <c r="AE63"/>
  <c r="AE68" s="1"/>
  <c r="AV63"/>
  <c r="BR71"/>
  <c r="I63"/>
  <c r="N63"/>
  <c r="N68" s="1"/>
  <c r="U63"/>
  <c r="U68" s="1"/>
  <c r="Y63"/>
  <c r="AA63"/>
  <c r="AD63"/>
  <c r="AD68" s="1"/>
  <c r="AH63"/>
  <c r="AH68" s="1"/>
  <c r="AM63"/>
  <c r="V63"/>
  <c r="V68" s="1"/>
  <c r="AP63"/>
  <c r="AR63"/>
  <c r="AT63"/>
  <c r="P68"/>
  <c r="Q63"/>
  <c r="AC63"/>
  <c r="AC68" s="1"/>
  <c r="AF63"/>
  <c r="AW63"/>
  <c r="BR72"/>
  <c r="AX13"/>
  <c r="AX17"/>
  <c r="AX37"/>
  <c r="AX49"/>
  <c r="AX50"/>
  <c r="AY51"/>
  <c r="AY53"/>
  <c r="AX54"/>
  <c r="AX14"/>
  <c r="BG68" l="1"/>
  <c r="BB68"/>
  <c r="BW68"/>
  <c r="BE68"/>
  <c r="BA68"/>
  <c r="BC68"/>
  <c r="BD68"/>
  <c r="AG68"/>
  <c r="AX63"/>
  <c r="X68"/>
  <c r="AX68" s="1"/>
  <c r="BR68" l="1"/>
  <c r="BO68"/>
</calcChain>
</file>

<file path=xl/sharedStrings.xml><?xml version="1.0" encoding="utf-8"?>
<sst xmlns="http://schemas.openxmlformats.org/spreadsheetml/2006/main" count="298" uniqueCount="215">
  <si>
    <t>مديرية التربية والتعليم                          :</t>
  </si>
  <si>
    <t>إدارة التخطيط والبحث التربوي / بطاقة التشكيلات المدرسية للعام الدراسي 2025 - 2026 م</t>
  </si>
  <si>
    <t>نموذج رقم (   1   )</t>
  </si>
  <si>
    <t>أسماء المعلمين الحاصلين على رتبة معلم أول أو معلم خبير أو معلم قائد</t>
  </si>
  <si>
    <t>اسم المدرسة                                     :</t>
  </si>
  <si>
    <t xml:space="preserve">المحافظة                       : </t>
  </si>
  <si>
    <t>الرقم المتسلسل للمدرسة               :</t>
  </si>
  <si>
    <t>الرقم الوطني للمدرسة                            :</t>
  </si>
  <si>
    <t xml:space="preserve">اللواء    / القضاء              : </t>
  </si>
  <si>
    <t>دوام المدرسة                         :</t>
  </si>
  <si>
    <t>جنس المدرسة                                    :</t>
  </si>
  <si>
    <t>المدينة   / القرية               :</t>
  </si>
  <si>
    <t xml:space="preserve">اسم المدرسة الشريكة في البناء        : </t>
  </si>
  <si>
    <t>الرقم</t>
  </si>
  <si>
    <t>الاســــم</t>
  </si>
  <si>
    <t>الرقم الوزاري</t>
  </si>
  <si>
    <t>المؤهل العلمي</t>
  </si>
  <si>
    <t>التخصص</t>
  </si>
  <si>
    <t>المبحث الذي يقوم بتدريسه</t>
  </si>
  <si>
    <t>نصاب الحصص الأسبوعي للمعلم</t>
  </si>
  <si>
    <t>رتبة المعلم</t>
  </si>
  <si>
    <t>تاريخ الترفيع إلى الرتبة</t>
  </si>
  <si>
    <t>ملاحظات</t>
  </si>
  <si>
    <t>أرجو العلم بأنه لن يتم اعتماد نصاب الحصص الأسبوعي لرتب المعلمين في حال عدم تعبئة الجدول المرفق وخصوصاً خانة تاريخ الترفيع إلى الرتبة</t>
  </si>
  <si>
    <t>اسم التجمع السكاني             :</t>
  </si>
  <si>
    <t>هاتف المدرسة                        :</t>
  </si>
  <si>
    <t>عنوان المدرسة /الحي/الشارع    :</t>
  </si>
  <si>
    <t>الصفوف والطلبة والشعب</t>
  </si>
  <si>
    <t>المباحث الأكاديمية والمهنية  وعدد الحصص</t>
  </si>
  <si>
    <t>المدارس الرافدة</t>
  </si>
  <si>
    <t>المرحلة</t>
  </si>
  <si>
    <t>الصف</t>
  </si>
  <si>
    <t>2025 /  2024</t>
  </si>
  <si>
    <t>2026 /  2025</t>
  </si>
  <si>
    <t>اسم المدرسة الرافدة</t>
  </si>
  <si>
    <t>اعلى صف فيها</t>
  </si>
  <si>
    <t>الطلبة</t>
  </si>
  <si>
    <t>الشعب</t>
  </si>
  <si>
    <t>الروضــــــــــة</t>
  </si>
  <si>
    <t>معــــلم صـــف</t>
  </si>
  <si>
    <t>التربية الإسلامية</t>
  </si>
  <si>
    <t>اللغــــــة العربيـــــــة</t>
  </si>
  <si>
    <t>علم الاجتماع وعلم النفس</t>
  </si>
  <si>
    <t>التربية الوطنية والمدنية</t>
  </si>
  <si>
    <t>التـــاريخ</t>
  </si>
  <si>
    <t xml:space="preserve">الجغرافيــــــا </t>
  </si>
  <si>
    <t>تاريخ الأردن</t>
  </si>
  <si>
    <t>الفلســــــفة</t>
  </si>
  <si>
    <t>اللغة الإنجليزية</t>
  </si>
  <si>
    <t>اللغة الفرنسية</t>
  </si>
  <si>
    <t>الرياضيات</t>
  </si>
  <si>
    <t>العلــــوم</t>
  </si>
  <si>
    <t>الفيزيــــــاء</t>
  </si>
  <si>
    <t>الكيميـــاء</t>
  </si>
  <si>
    <t>العلوم الحياتية</t>
  </si>
  <si>
    <t>علوم الأرض والبيئة</t>
  </si>
  <si>
    <t>التربية الفنية والموسيقية</t>
  </si>
  <si>
    <t>التربية الرياضية</t>
  </si>
  <si>
    <t>التربية المهنيه</t>
  </si>
  <si>
    <t>النشاط **</t>
  </si>
  <si>
    <t>المهارات الرقمية /الحــــاسوب</t>
  </si>
  <si>
    <t>الثقافة المالية</t>
  </si>
  <si>
    <t>رياضيات الأعمـــال</t>
  </si>
  <si>
    <t>غرفة متعددة الأغراض</t>
  </si>
  <si>
    <t>المتميزون والموهوبون</t>
  </si>
  <si>
    <t>الهندســـــــــة</t>
  </si>
  <si>
    <t>البناء والإنشاءات</t>
  </si>
  <si>
    <t>الزراعـــــــــة</t>
  </si>
  <si>
    <t>الفندقة والضيافة</t>
  </si>
  <si>
    <t>السياحة والسفر</t>
  </si>
  <si>
    <t>الوسائط الإبداعية</t>
  </si>
  <si>
    <t>تكنولوجيا المعلومات</t>
  </si>
  <si>
    <t>الأعمـــــــــــال</t>
  </si>
  <si>
    <t xml:space="preserve">الشعر والتجميل </t>
  </si>
  <si>
    <t>الفن والتصميم</t>
  </si>
  <si>
    <t>مجموع الحصص</t>
  </si>
  <si>
    <t>العدد</t>
  </si>
  <si>
    <t>ذكور</t>
  </si>
  <si>
    <t>اناث</t>
  </si>
  <si>
    <t>مجموع</t>
  </si>
  <si>
    <t>الروضة</t>
  </si>
  <si>
    <t>سنة اولى</t>
  </si>
  <si>
    <t>سنة ثانية</t>
  </si>
  <si>
    <t>الأســـاسية</t>
  </si>
  <si>
    <t>الاول</t>
  </si>
  <si>
    <t>الثاني</t>
  </si>
  <si>
    <t>الثالث</t>
  </si>
  <si>
    <t>الرابع</t>
  </si>
  <si>
    <t>الخامس</t>
  </si>
  <si>
    <t>المجموع</t>
  </si>
  <si>
    <t>السادس</t>
  </si>
  <si>
    <t>السابع</t>
  </si>
  <si>
    <t>المدارس المرفودة</t>
  </si>
  <si>
    <t>الثامن</t>
  </si>
  <si>
    <t>اسم المدرسة المرفودة</t>
  </si>
  <si>
    <t>بعدها عن المدرسة</t>
  </si>
  <si>
    <t>توفر المواصلات</t>
  </si>
  <si>
    <t>التاسع</t>
  </si>
  <si>
    <t>العاشر الأكاديمي</t>
  </si>
  <si>
    <t>العاشر المهني</t>
  </si>
  <si>
    <t xml:space="preserve">الهندسة </t>
  </si>
  <si>
    <t>الزراعة</t>
  </si>
  <si>
    <t>البناء المدرسي</t>
  </si>
  <si>
    <t>المعلمين ( الحالات المرضية )</t>
  </si>
  <si>
    <t>الغرف الصفية</t>
  </si>
  <si>
    <t>الغرف الادارية والمرافق والمشاغل</t>
  </si>
  <si>
    <t>المساحة بالمتر المربع</t>
  </si>
  <si>
    <t>العدد حسب الملكية</t>
  </si>
  <si>
    <t>المرافق</t>
  </si>
  <si>
    <t>المساحة</t>
  </si>
  <si>
    <t>الاسم</t>
  </si>
  <si>
    <t>المبحث الذي يقوم بتدريسه
 (النصاب ان وجد )</t>
  </si>
  <si>
    <t>نوع المرض</t>
  </si>
  <si>
    <t>قرار لجنة الموارد البشرية  اعفاء
 ( كلي او جزئي)</t>
  </si>
  <si>
    <t>الأعمال</t>
  </si>
  <si>
    <t xml:space="preserve">ملك </t>
  </si>
  <si>
    <t>مستأجر</t>
  </si>
  <si>
    <t>ملك</t>
  </si>
  <si>
    <t>الشعر والتجميل</t>
  </si>
  <si>
    <t xml:space="preserve">دون 20 </t>
  </si>
  <si>
    <t>ادارة</t>
  </si>
  <si>
    <t>25   -   20</t>
  </si>
  <si>
    <t>معلمون</t>
  </si>
  <si>
    <t>30   -   26</t>
  </si>
  <si>
    <t>مرشد</t>
  </si>
  <si>
    <t>36   -    31</t>
  </si>
  <si>
    <t>مكتبة</t>
  </si>
  <si>
    <t>مجموع ( الطلبة / الشعب / الحصص )</t>
  </si>
  <si>
    <t>42   -    37</t>
  </si>
  <si>
    <t>مستودع</t>
  </si>
  <si>
    <t xml:space="preserve">الحادي عشر الأكاديمي </t>
  </si>
  <si>
    <t>الأكاديمي</t>
  </si>
  <si>
    <t>مقصف</t>
  </si>
  <si>
    <t xml:space="preserve">الحادي عشر المهني </t>
  </si>
  <si>
    <t>اذاعة</t>
  </si>
  <si>
    <t xml:space="preserve"> 48 أكثر </t>
  </si>
  <si>
    <t>معلومات عامة عن المدرسة والمنطقة والاحتياجات</t>
  </si>
  <si>
    <t>حالة البناء الأنشائية</t>
  </si>
  <si>
    <t xml:space="preserve">سنة إنشاء البناء </t>
  </si>
  <si>
    <t>توفر الأراضي / ملك الوزارة</t>
  </si>
  <si>
    <t>رقم القطعة</t>
  </si>
  <si>
    <t>رقم الحوض</t>
  </si>
  <si>
    <t>ملاحظة</t>
  </si>
  <si>
    <t>حاجة المدرسة لإنشاء إضافات صفية</t>
  </si>
  <si>
    <t xml:space="preserve">الثاني عشر الأكاديمي </t>
  </si>
  <si>
    <t xml:space="preserve"> الحقل الصحي</t>
  </si>
  <si>
    <t>T</t>
  </si>
  <si>
    <t>تعني أن تعبأة الحقل الأكاديمي صحيحة (تم تعبئة الشعبة و 8 مباحث)</t>
  </si>
  <si>
    <t>الحقل الهندسي</t>
  </si>
  <si>
    <t>F</t>
  </si>
  <si>
    <t>تعني وجود خطأ في تعبأة الحقل الأكاديمي (لم يتم إدخال الشعبة أو غير مكتمل 8مباحث)</t>
  </si>
  <si>
    <t xml:space="preserve">ارض المدرسة </t>
  </si>
  <si>
    <t xml:space="preserve">حقل  العلوم والتكنولوجيا </t>
  </si>
  <si>
    <t>المختبرات</t>
  </si>
  <si>
    <t>حقل اللغات والعلوم الاجتماعية</t>
  </si>
  <si>
    <t>المختبر</t>
  </si>
  <si>
    <t>المساحة حسب الملكية</t>
  </si>
  <si>
    <t>نسبة اشغال البناء المدرسي اجمالي عدد الطلبة على اجمالي مساحات الغرف الصفية</t>
  </si>
  <si>
    <t>حقل القانون والعلوم الشرعية</t>
  </si>
  <si>
    <t>ارض في المنطقة القريبة</t>
  </si>
  <si>
    <t>حقل الأعمـــــــــال</t>
  </si>
  <si>
    <t>مختبر حاسوب</t>
  </si>
  <si>
    <t xml:space="preserve">الثاني عشر المهني </t>
  </si>
  <si>
    <t xml:space="preserve"> الهندسة</t>
  </si>
  <si>
    <t>مختبر فيزياء</t>
  </si>
  <si>
    <t>مختبر كيمياء</t>
  </si>
  <si>
    <t>اخرى</t>
  </si>
  <si>
    <t xml:space="preserve">  الفندقة والضيافة</t>
  </si>
  <si>
    <t>مختبر علوم</t>
  </si>
  <si>
    <t>`</t>
  </si>
  <si>
    <t xml:space="preserve">الأعمال </t>
  </si>
  <si>
    <t xml:space="preserve"> الشعر والتجميل</t>
  </si>
  <si>
    <t>حاجة البلدة او المنطقة من المدارس</t>
  </si>
  <si>
    <t>مجموع  ( الطلبة / الشعب / الحصص)</t>
  </si>
  <si>
    <t>المجموع  العام (الطلبة / الشعب / الحصص)</t>
  </si>
  <si>
    <t>المسمى الاداري</t>
  </si>
  <si>
    <t>عدد الحصص
 ( اجباري)</t>
  </si>
  <si>
    <t>المراكز التعليمية والإدارية والفنية</t>
  </si>
  <si>
    <t>نوع المركز</t>
  </si>
  <si>
    <t>مجموع المراكز التعليمية</t>
  </si>
  <si>
    <t>مدير</t>
  </si>
  <si>
    <t>مساعد</t>
  </si>
  <si>
    <t>أمين لوازم مدرسية</t>
  </si>
  <si>
    <t>فني مختبر علوم</t>
  </si>
  <si>
    <t>فني مختبر حاسوب</t>
  </si>
  <si>
    <t>امين مكتبة</t>
  </si>
  <si>
    <t>مرشد تربوي</t>
  </si>
  <si>
    <t>محاسب</t>
  </si>
  <si>
    <t>امين مستودع</t>
  </si>
  <si>
    <t xml:space="preserve">ممرض </t>
  </si>
  <si>
    <t>مشرف سكن داخلي</t>
  </si>
  <si>
    <t>مجموع المراكز الادارية</t>
  </si>
  <si>
    <t>مجمــــــوع المراكـــز التعليمية والادارية</t>
  </si>
  <si>
    <t>حارس</t>
  </si>
  <si>
    <t>آذن</t>
  </si>
  <si>
    <t>فني صيانة / عامل حقل</t>
  </si>
  <si>
    <t>مدير المدرسة</t>
  </si>
  <si>
    <t>رئيس قسم التخطيط التربوي</t>
  </si>
  <si>
    <t>رئيس قسم شؤون الموظفين</t>
  </si>
  <si>
    <t>رئيس قسم التعليم العام وشؤون الطلبة</t>
  </si>
  <si>
    <t>رئيس قسم التعليم المهني</t>
  </si>
  <si>
    <t>المقرر الحاسوبي
(تجريبي)</t>
  </si>
  <si>
    <t>الاسم  :</t>
  </si>
  <si>
    <t>مساعد ثانٍ</t>
  </si>
  <si>
    <t>المقرر</t>
  </si>
  <si>
    <t>المتوفر</t>
  </si>
  <si>
    <t>التوقيع :</t>
  </si>
  <si>
    <t>النقص</t>
  </si>
  <si>
    <t>أمين مكتبة</t>
  </si>
  <si>
    <t>الزيادة</t>
  </si>
  <si>
    <t xml:space="preserve"> </t>
  </si>
  <si>
    <t>Form QF95-38 rev.b</t>
  </si>
  <si>
    <t>حصص النشاط يتم توزيعها على المعلمين غير مستكملي النصاب أو الإداريين المكلفين بإعطاء حصص وحسب نوع النشاط **</t>
  </si>
  <si>
    <t xml:space="preserve"> Form QF95-38 rev.b</t>
  </si>
  <si>
    <t>صفحة (  2 )</t>
  </si>
</sst>
</file>

<file path=xl/styles.xml><?xml version="1.0" encoding="utf-8"?>
<styleSheet xmlns="http://schemas.openxmlformats.org/spreadsheetml/2006/main">
  <fonts count="32">
    <font>
      <sz val="11"/>
      <color theme="1"/>
      <name val="Arial"/>
      <family val="2"/>
      <charset val="1"/>
      <scheme val="minor"/>
    </font>
    <font>
      <b/>
      <sz val="18"/>
      <name val="Arial"/>
    </font>
    <font>
      <sz val="10"/>
      <name val="Arial"/>
    </font>
    <font>
      <b/>
      <sz val="26"/>
      <name val="Arial"/>
    </font>
    <font>
      <b/>
      <sz val="16"/>
      <name val="Arial"/>
    </font>
    <font>
      <b/>
      <sz val="32"/>
      <name val="DecoType Naskh"/>
    </font>
    <font>
      <b/>
      <sz val="26"/>
      <name val="DecoType Naskh"/>
    </font>
    <font>
      <b/>
      <sz val="48"/>
      <name val="Arial"/>
    </font>
    <font>
      <b/>
      <sz val="34"/>
      <name val="Arial"/>
    </font>
    <font>
      <b/>
      <sz val="24"/>
      <name val="Arial"/>
    </font>
    <font>
      <b/>
      <sz val="22"/>
      <name val="Traditional Arabic"/>
    </font>
    <font>
      <b/>
      <sz val="20"/>
      <name val="Arial"/>
    </font>
    <font>
      <b/>
      <sz val="22"/>
      <name val="Arial"/>
    </font>
    <font>
      <b/>
      <sz val="36"/>
      <name val="Arial"/>
    </font>
    <font>
      <b/>
      <sz val="32"/>
      <name val="Arial"/>
    </font>
    <font>
      <b/>
      <sz val="10"/>
      <name val="Arial"/>
    </font>
    <font>
      <sz val="20"/>
      <name val="Arial"/>
    </font>
    <font>
      <b/>
      <sz val="12"/>
      <name val="Arial"/>
    </font>
    <font>
      <sz val="12"/>
      <name val="Arial"/>
    </font>
    <font>
      <sz val="16"/>
      <name val="Arial"/>
    </font>
    <font>
      <b/>
      <sz val="33"/>
      <name val="Arial"/>
    </font>
    <font>
      <sz val="14"/>
      <name val="Arial"/>
    </font>
    <font>
      <b/>
      <sz val="17"/>
      <name val="Arial"/>
    </font>
    <font>
      <b/>
      <sz val="15"/>
      <name val="Arial"/>
    </font>
    <font>
      <b/>
      <sz val="11"/>
      <name val="Arial"/>
    </font>
    <font>
      <b/>
      <sz val="14"/>
      <name val="Arial"/>
    </font>
    <font>
      <sz val="18"/>
      <name val="Arial"/>
    </font>
    <font>
      <b/>
      <sz val="28"/>
      <name val="Arial"/>
    </font>
    <font>
      <b/>
      <sz val="44"/>
      <name val="Arial"/>
    </font>
    <font>
      <b/>
      <sz val="36"/>
      <color rgb="FF008000"/>
      <name val="Arial"/>
    </font>
    <font>
      <b/>
      <sz val="36"/>
      <color rgb="FFFF0000"/>
      <name val="Arial"/>
    </font>
    <font>
      <sz val="24"/>
      <name val="Arial"/>
    </font>
  </fonts>
  <fills count="8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33CCCC"/>
      </patternFill>
    </fill>
  </fills>
  <borders count="7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right" vertical="center"/>
    </xf>
    <xf numFmtId="0" fontId="0" fillId="0" borderId="0" xfId="0" applyFont="1" applyAlignment="1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8" fillId="0" borderId="0" xfId="0" applyFont="1" applyAlignment="1">
      <alignment vertical="center" textRotation="90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5" xfId="0" applyFont="1" applyBorder="1"/>
    <xf numFmtId="0" fontId="11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11" fillId="0" borderId="2" xfId="0" applyFont="1" applyBorder="1" applyAlignment="1">
      <alignment horizontal="center" vertical="center"/>
    </xf>
    <xf numFmtId="0" fontId="2" fillId="0" borderId="9" xfId="0" applyFont="1" applyBorder="1"/>
    <xf numFmtId="0" fontId="12" fillId="0" borderId="2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4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15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2" fillId="0" borderId="18" xfId="0" applyFont="1" applyBorder="1"/>
    <xf numFmtId="0" fontId="11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4" fillId="0" borderId="2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center" vertical="center" textRotation="90"/>
    </xf>
    <xf numFmtId="0" fontId="13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" fillId="0" borderId="23" xfId="0" applyFont="1" applyBorder="1"/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textRotation="90"/>
    </xf>
    <xf numFmtId="0" fontId="4" fillId="4" borderId="10" xfId="0" applyFont="1" applyFill="1" applyBorder="1" applyAlignment="1">
      <alignment horizontal="center" vertical="center" textRotation="90" wrapText="1"/>
    </xf>
    <xf numFmtId="0" fontId="19" fillId="2" borderId="10" xfId="0" applyFont="1" applyFill="1" applyBorder="1" applyAlignment="1">
      <alignment horizontal="center" vertical="center" textRotation="90" shrinkToFit="1"/>
    </xf>
    <xf numFmtId="0" fontId="4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19" fillId="3" borderId="27" xfId="0" applyFont="1" applyFill="1" applyBorder="1" applyAlignment="1">
      <alignment horizontal="center" vertical="center" shrinkToFit="1"/>
    </xf>
    <xf numFmtId="0" fontId="19" fillId="3" borderId="28" xfId="0" applyFont="1" applyFill="1" applyBorder="1" applyAlignment="1">
      <alignment horizontal="center" vertical="center" shrinkToFit="1"/>
    </xf>
    <xf numFmtId="0" fontId="19" fillId="3" borderId="30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19" fillId="3" borderId="34" xfId="0" applyFont="1" applyFill="1" applyBorder="1" applyAlignment="1">
      <alignment horizontal="center" vertical="center" shrinkToFit="1"/>
    </xf>
    <xf numFmtId="0" fontId="19" fillId="3" borderId="35" xfId="0" applyFont="1" applyFill="1" applyBorder="1" applyAlignment="1">
      <alignment horizontal="center" vertical="center" shrinkToFit="1"/>
    </xf>
    <xf numFmtId="0" fontId="19" fillId="3" borderId="37" xfId="0" applyFont="1" applyFill="1" applyBorder="1" applyAlignment="1">
      <alignment horizontal="center" vertical="center" shrinkToFit="1"/>
    </xf>
    <xf numFmtId="0" fontId="4" fillId="4" borderId="38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shrinkToFit="1"/>
    </xf>
    <xf numFmtId="0" fontId="12" fillId="0" borderId="2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19" fillId="3" borderId="40" xfId="0" applyFont="1" applyFill="1" applyBorder="1" applyAlignment="1">
      <alignment horizontal="center" vertical="center" shrinkToFit="1"/>
    </xf>
    <xf numFmtId="0" fontId="19" fillId="3" borderId="41" xfId="0" applyFont="1" applyFill="1" applyBorder="1" applyAlignment="1">
      <alignment horizontal="center" vertical="center" shrinkToFit="1"/>
    </xf>
    <xf numFmtId="0" fontId="19" fillId="3" borderId="4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4" borderId="27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shrinkToFit="1"/>
    </xf>
    <xf numFmtId="0" fontId="4" fillId="4" borderId="44" xfId="0" applyFont="1" applyFill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shrinkToFit="1"/>
    </xf>
    <xf numFmtId="0" fontId="4" fillId="4" borderId="4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47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4" fillId="2" borderId="46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3" borderId="50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4" borderId="51" xfId="0" applyFont="1" applyFill="1" applyBorder="1" applyAlignment="1">
      <alignment horizontal="center" vertical="center" shrinkToFit="1"/>
    </xf>
    <xf numFmtId="0" fontId="4" fillId="2" borderId="51" xfId="0" applyFont="1" applyFill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 wrapText="1"/>
    </xf>
    <xf numFmtId="0" fontId="4" fillId="0" borderId="55" xfId="0" applyFont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4" borderId="57" xfId="0" applyFont="1" applyFill="1" applyBorder="1" applyAlignment="1">
      <alignment horizontal="center" vertical="center" shrinkToFit="1"/>
    </xf>
    <xf numFmtId="0" fontId="4" fillId="3" borderId="57" xfId="0" applyFont="1" applyFill="1" applyBorder="1" applyAlignment="1">
      <alignment horizontal="center" vertical="center" shrinkToFit="1"/>
    </xf>
    <xf numFmtId="0" fontId="4" fillId="3" borderId="58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shrinkToFit="1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right"/>
    </xf>
    <xf numFmtId="0" fontId="4" fillId="4" borderId="1" xfId="0" applyFont="1" applyFill="1" applyBorder="1" applyAlignment="1">
      <alignment horizontal="center" vertical="center" shrinkToFit="1"/>
    </xf>
    <xf numFmtId="0" fontId="19" fillId="2" borderId="45" xfId="0" applyFont="1" applyFill="1" applyBorder="1" applyAlignment="1">
      <alignment horizontal="center" vertical="center" shrinkToFit="1"/>
    </xf>
    <xf numFmtId="0" fontId="19" fillId="2" borderId="49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 shrinkToFit="1"/>
    </xf>
    <xf numFmtId="0" fontId="4" fillId="3" borderId="43" xfId="0" applyFont="1" applyFill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textRotation="90" wrapText="1"/>
    </xf>
    <xf numFmtId="0" fontId="12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3" borderId="61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top"/>
    </xf>
    <xf numFmtId="0" fontId="4" fillId="3" borderId="62" xfId="0" applyFont="1" applyFill="1" applyBorder="1" applyAlignment="1">
      <alignment horizontal="center" vertical="center" shrinkToFit="1"/>
    </xf>
    <xf numFmtId="0" fontId="4" fillId="3" borderId="35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3" borderId="37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top"/>
    </xf>
    <xf numFmtId="0" fontId="2" fillId="0" borderId="65" xfId="0" applyFont="1" applyBorder="1"/>
    <xf numFmtId="0" fontId="2" fillId="0" borderId="31" xfId="0" applyFont="1" applyBorder="1"/>
    <xf numFmtId="0" fontId="19" fillId="3" borderId="2" xfId="0" applyFont="1" applyFill="1" applyBorder="1" applyAlignment="1">
      <alignment horizontal="center" vertical="center" shrinkToFit="1"/>
    </xf>
    <xf numFmtId="0" fontId="19" fillId="3" borderId="22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42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1" fillId="0" borderId="11" xfId="0" applyFont="1" applyBorder="1" applyAlignment="1">
      <alignment horizontal="center" vertical="top"/>
    </xf>
    <xf numFmtId="0" fontId="11" fillId="0" borderId="66" xfId="0" applyFont="1" applyBorder="1" applyAlignment="1">
      <alignment horizontal="center" vertical="top"/>
    </xf>
    <xf numFmtId="0" fontId="2" fillId="0" borderId="62" xfId="0" applyFont="1" applyBorder="1"/>
    <xf numFmtId="0" fontId="2" fillId="0" borderId="38" xfId="0" applyFont="1" applyBorder="1"/>
    <xf numFmtId="0" fontId="20" fillId="0" borderId="17" xfId="0" applyFont="1" applyBorder="1" applyAlignment="1">
      <alignment horizontal="center" vertical="center" textRotation="90" wrapText="1"/>
    </xf>
    <xf numFmtId="0" fontId="12" fillId="0" borderId="67" xfId="0" applyFont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center" vertical="center" shrinkToFit="1"/>
    </xf>
    <xf numFmtId="0" fontId="4" fillId="5" borderId="57" xfId="0" applyFont="1" applyFill="1" applyBorder="1" applyAlignment="1">
      <alignment horizontal="center" vertical="center" shrinkToFit="1"/>
    </xf>
    <xf numFmtId="0" fontId="4" fillId="5" borderId="63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29" fillId="6" borderId="17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" fillId="6" borderId="0" xfId="0" applyFont="1" applyFill="1" applyBorder="1" applyAlignment="1">
      <alignment horizontal="right" vertical="center"/>
    </xf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 shrinkToFit="1"/>
    </xf>
    <xf numFmtId="0" fontId="4" fillId="4" borderId="55" xfId="0" applyFont="1" applyFill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0" fontId="25" fillId="6" borderId="0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4" fillId="7" borderId="46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2" fillId="0" borderId="67" xfId="0" applyFont="1" applyBorder="1"/>
    <xf numFmtId="0" fontId="2" fillId="0" borderId="61" xfId="0" applyFont="1" applyBorder="1"/>
    <xf numFmtId="0" fontId="2" fillId="0" borderId="44" xfId="0" applyFont="1" applyBorder="1"/>
    <xf numFmtId="0" fontId="12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5" borderId="34" xfId="0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3" borderId="5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4" fillId="3" borderId="70" xfId="0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1" fontId="4" fillId="4" borderId="22" xfId="0" applyNumberFormat="1" applyFont="1" applyFill="1" applyBorder="1" applyAlignment="1">
      <alignment horizontal="center" vertical="center" shrinkToFit="1"/>
    </xf>
    <xf numFmtId="0" fontId="15" fillId="0" borderId="0" xfId="0" applyFont="1" applyAlignment="1"/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shrinkToFi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25" fillId="0" borderId="0" xfId="0" applyFont="1" applyAlignment="1">
      <alignment horizontal="center" vertical="center" textRotation="90"/>
    </xf>
    <xf numFmtId="0" fontId="25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1" fillId="0" borderId="0" xfId="0" applyFont="1" applyAlignment="1"/>
    <xf numFmtId="0" fontId="23" fillId="0" borderId="22" xfId="0" applyFont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shrinkToFit="1"/>
    </xf>
    <xf numFmtId="1" fontId="4" fillId="0" borderId="14" xfId="0" applyNumberFormat="1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1" fontId="4" fillId="0" borderId="2" xfId="0" applyNumberFormat="1" applyFont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8" fillId="0" borderId="0" xfId="0" applyFont="1" applyAlignme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0" fontId="27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0" borderId="13" xfId="0" applyFont="1" applyBorder="1" applyAlignment="1">
      <alignment vertical="top" wrapText="1"/>
    </xf>
    <xf numFmtId="0" fontId="25" fillId="0" borderId="0" xfId="0" applyFont="1" applyAlignment="1">
      <alignment horizontal="center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20"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E100"/>
  <sheetViews>
    <sheetView rightToLeft="1" tabSelected="1" topLeftCell="I1" zoomScale="55" zoomScaleNormal="55" workbookViewId="0">
      <selection activeCell="V1" sqref="V1"/>
    </sheetView>
  </sheetViews>
  <sheetFormatPr defaultColWidth="12.625" defaultRowHeight="15" customHeight="1"/>
  <cols>
    <col min="1" max="1" width="14.625" style="1" customWidth="1"/>
    <col min="2" max="2" width="38.875" style="1" customWidth="1"/>
    <col min="3" max="5" width="9.375" style="1" customWidth="1"/>
    <col min="6" max="6" width="10.25" style="1" customWidth="1"/>
    <col min="7" max="9" width="9.375" style="1" customWidth="1"/>
    <col min="10" max="10" width="10.25" style="1" customWidth="1"/>
    <col min="11" max="49" width="7.25" style="1" customWidth="1"/>
    <col min="50" max="50" width="11.125" style="1" customWidth="1"/>
    <col min="51" max="51" width="3.25" style="1" customWidth="1"/>
    <col min="52" max="52" width="5" style="1" customWidth="1"/>
    <col min="53" max="56" width="6.75" style="1" customWidth="1"/>
    <col min="57" max="58" width="3.75" style="1" customWidth="1"/>
    <col min="59" max="59" width="6.75" style="1" customWidth="1"/>
    <col min="60" max="61" width="3.75" style="1" customWidth="1"/>
    <col min="62" max="62" width="6.75" style="1" customWidth="1"/>
    <col min="63" max="66" width="3.75" style="1" customWidth="1"/>
    <col min="67" max="67" width="4.125" style="1" customWidth="1"/>
    <col min="68" max="69" width="4.625" style="1" customWidth="1"/>
    <col min="70" max="70" width="9.375" style="1" customWidth="1"/>
    <col min="71" max="71" width="5.875" style="1" customWidth="1"/>
    <col min="72" max="72" width="7.625" style="1" customWidth="1"/>
    <col min="73" max="73" width="1.5" style="1" customWidth="1"/>
    <col min="74" max="75" width="6.75" style="1" customWidth="1"/>
    <col min="76" max="76" width="6.125" style="1" customWidth="1"/>
    <col min="77" max="77" width="3.25" style="1" customWidth="1"/>
    <col min="78" max="78" width="4.875" style="1" customWidth="1"/>
    <col min="79" max="79" width="7.25" style="1" customWidth="1"/>
    <col min="80" max="80" width="8.625" style="1" customWidth="1"/>
    <col min="81" max="81" width="77" style="1" customWidth="1"/>
    <col min="82" max="82" width="19" style="1" customWidth="1"/>
    <col min="83" max="83" width="28.125" style="1" customWidth="1"/>
    <col min="84" max="84" width="21.25" style="1" customWidth="1"/>
    <col min="85" max="85" width="39" style="1" customWidth="1"/>
    <col min="86" max="86" width="17.875" style="1" customWidth="1"/>
    <col min="87" max="87" width="36.625" style="1" customWidth="1"/>
    <col min="88" max="88" width="16" style="1" customWidth="1"/>
    <col min="89" max="89" width="6.5" style="1" customWidth="1"/>
    <col min="90" max="90" width="1.125" style="1" customWidth="1"/>
    <col min="91" max="91" width="34.375" style="1" customWidth="1"/>
    <col min="92" max="93" width="7" style="1" customWidth="1"/>
    <col min="94" max="94" width="7.875" style="1" customWidth="1"/>
    <col min="95" max="95" width="36.125" style="1" customWidth="1"/>
    <col min="96" max="96" width="15.5" style="1" customWidth="1"/>
    <col min="97" max="97" width="41.125" style="1" customWidth="1"/>
    <col min="98" max="98" width="7" style="1" customWidth="1"/>
    <col min="99" max="99" width="15.75" style="1" customWidth="1"/>
    <col min="100" max="100" width="7" style="1" customWidth="1"/>
    <col min="101" max="101" width="28.625" style="1" customWidth="1"/>
    <col min="102" max="102" width="7" style="1" customWidth="1"/>
    <col min="103" max="103" width="17.25" style="1" customWidth="1"/>
    <col min="104" max="104" width="35.25" style="1" customWidth="1"/>
    <col min="105" max="107" width="5.875" style="1" customWidth="1"/>
    <col min="108" max="109" width="3.25" style="1" customWidth="1"/>
    <col min="110" max="16384" width="12.625" style="1"/>
  </cols>
  <sheetData>
    <row r="1" spans="1:108" ht="43.5" thickBot="1">
      <c r="B1" s="2" t="s">
        <v>0</v>
      </c>
      <c r="C1" s="3"/>
      <c r="D1" s="4"/>
      <c r="E1" s="5"/>
      <c r="F1" s="6"/>
      <c r="G1" s="6"/>
      <c r="H1" s="6"/>
      <c r="I1" s="6"/>
      <c r="J1" s="6"/>
      <c r="K1" s="6"/>
      <c r="L1" s="6"/>
      <c r="M1" s="6"/>
      <c r="N1" s="7"/>
      <c r="O1" s="8"/>
      <c r="P1" s="9"/>
      <c r="Q1" s="9"/>
      <c r="R1" s="10"/>
      <c r="S1" s="9"/>
      <c r="T1" s="9"/>
      <c r="U1" s="9"/>
      <c r="V1" s="11" t="s">
        <v>1</v>
      </c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1"/>
      <c r="AJ1" s="11"/>
      <c r="AK1" s="11"/>
      <c r="AL1" s="11"/>
      <c r="AM1" s="11"/>
      <c r="AN1" s="11"/>
      <c r="AO1" s="11"/>
      <c r="AP1" s="11"/>
      <c r="AQ1" s="11"/>
      <c r="BP1" s="13" t="s">
        <v>2</v>
      </c>
      <c r="BQ1" s="3"/>
      <c r="BR1" s="3"/>
      <c r="BS1" s="3"/>
      <c r="BT1" s="3"/>
      <c r="BU1" s="3"/>
      <c r="BV1" s="3"/>
      <c r="BW1" s="3"/>
      <c r="CA1" s="14" t="s">
        <v>3</v>
      </c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6"/>
      <c r="DB1" s="16"/>
      <c r="DC1" s="16"/>
      <c r="DD1" s="17"/>
    </row>
    <row r="2" spans="1:108" ht="37.5" thickBot="1">
      <c r="B2" s="2" t="s">
        <v>4</v>
      </c>
      <c r="C2" s="3"/>
      <c r="D2" s="3"/>
      <c r="E2" s="18"/>
      <c r="F2" s="6"/>
      <c r="G2" s="6"/>
      <c r="H2" s="6"/>
      <c r="I2" s="6"/>
      <c r="J2" s="6"/>
      <c r="K2" s="6"/>
      <c r="L2" s="6"/>
      <c r="M2" s="6"/>
      <c r="N2" s="7"/>
      <c r="O2" s="19"/>
      <c r="P2" s="20"/>
      <c r="Q2" s="20"/>
      <c r="R2" s="20"/>
      <c r="S2" s="20"/>
      <c r="W2" s="21" t="s">
        <v>5</v>
      </c>
      <c r="X2" s="3"/>
      <c r="Y2" s="3"/>
      <c r="Z2" s="3"/>
      <c r="AA2" s="22"/>
      <c r="AB2" s="23"/>
      <c r="AC2" s="24"/>
      <c r="AD2" s="24"/>
      <c r="AE2" s="24"/>
      <c r="AF2" s="24"/>
      <c r="AG2" s="24"/>
      <c r="AH2" s="24"/>
      <c r="AI2" s="25"/>
      <c r="AJ2" s="21" t="s">
        <v>6</v>
      </c>
      <c r="AK2" s="3"/>
      <c r="AL2" s="3"/>
      <c r="AM2" s="3"/>
      <c r="AN2" s="3"/>
      <c r="AO2" s="4"/>
      <c r="AP2" s="18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7"/>
      <c r="CA2" s="15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15"/>
      <c r="DA2" s="16"/>
      <c r="DB2" s="16"/>
      <c r="DC2" s="16"/>
    </row>
    <row r="3" spans="1:108" ht="30.75" thickBot="1">
      <c r="B3" s="2" t="s">
        <v>7</v>
      </c>
      <c r="C3" s="3"/>
      <c r="D3" s="3"/>
      <c r="E3" s="18"/>
      <c r="F3" s="6"/>
      <c r="G3" s="6"/>
      <c r="H3" s="6"/>
      <c r="I3" s="6"/>
      <c r="J3" s="6"/>
      <c r="K3" s="6"/>
      <c r="L3" s="6"/>
      <c r="M3" s="6"/>
      <c r="N3" s="7"/>
      <c r="O3" s="8"/>
      <c r="W3" s="21" t="s">
        <v>8</v>
      </c>
      <c r="X3" s="3"/>
      <c r="Y3" s="3"/>
      <c r="Z3" s="3"/>
      <c r="AA3" s="22"/>
      <c r="AB3" s="23"/>
      <c r="AC3" s="24"/>
      <c r="AD3" s="24"/>
      <c r="AE3" s="24"/>
      <c r="AF3" s="24"/>
      <c r="AG3" s="24"/>
      <c r="AH3" s="24"/>
      <c r="AI3" s="25"/>
      <c r="AJ3" s="21" t="s">
        <v>9</v>
      </c>
      <c r="AK3" s="3"/>
      <c r="AL3" s="3"/>
      <c r="AM3" s="3"/>
      <c r="AN3" s="3"/>
      <c r="AO3" s="4"/>
      <c r="AP3" s="2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16"/>
      <c r="DB3" s="16"/>
      <c r="DC3" s="16"/>
    </row>
    <row r="4" spans="1:108" ht="28.5" thickBot="1">
      <c r="B4" s="2" t="s">
        <v>10</v>
      </c>
      <c r="C4" s="3"/>
      <c r="D4" s="3"/>
      <c r="E4" s="28"/>
      <c r="F4" s="6"/>
      <c r="G4" s="6"/>
      <c r="H4" s="6"/>
      <c r="I4" s="6"/>
      <c r="J4" s="6"/>
      <c r="K4" s="6"/>
      <c r="L4" s="6"/>
      <c r="M4" s="6"/>
      <c r="N4" s="7"/>
      <c r="O4" s="9"/>
      <c r="W4" s="21" t="s">
        <v>11</v>
      </c>
      <c r="X4" s="3"/>
      <c r="Y4" s="3"/>
      <c r="Z4" s="3"/>
      <c r="AA4" s="22"/>
      <c r="AB4" s="23"/>
      <c r="AC4" s="24"/>
      <c r="AD4" s="24"/>
      <c r="AE4" s="24"/>
      <c r="AF4" s="24"/>
      <c r="AG4" s="24"/>
      <c r="AH4" s="24"/>
      <c r="AI4" s="25"/>
      <c r="AJ4" s="21" t="s">
        <v>12</v>
      </c>
      <c r="AK4" s="3"/>
      <c r="AL4" s="3"/>
      <c r="AM4" s="3"/>
      <c r="AN4" s="3"/>
      <c r="AO4" s="4"/>
      <c r="AP4" s="28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7"/>
      <c r="CA4" s="29" t="s">
        <v>13</v>
      </c>
      <c r="CB4" s="30" t="s">
        <v>14</v>
      </c>
      <c r="CC4" s="31"/>
      <c r="CD4" s="30" t="s">
        <v>15</v>
      </c>
      <c r="CE4" s="31"/>
      <c r="CF4" s="30" t="s">
        <v>16</v>
      </c>
      <c r="CG4" s="31"/>
      <c r="CH4" s="30" t="s">
        <v>17</v>
      </c>
      <c r="CI4" s="31"/>
      <c r="CJ4" s="30" t="s">
        <v>18</v>
      </c>
      <c r="CK4" s="32"/>
      <c r="CL4" s="32"/>
      <c r="CM4" s="31"/>
      <c r="CN4" s="33" t="s">
        <v>19</v>
      </c>
      <c r="CO4" s="32"/>
      <c r="CP4" s="32"/>
      <c r="CQ4" s="31"/>
      <c r="CR4" s="30" t="s">
        <v>20</v>
      </c>
      <c r="CS4" s="31"/>
      <c r="CT4" s="30" t="s">
        <v>21</v>
      </c>
      <c r="CU4" s="32"/>
      <c r="CV4" s="32"/>
      <c r="CW4" s="31"/>
      <c r="CX4" s="30" t="s">
        <v>22</v>
      </c>
      <c r="CY4" s="32"/>
      <c r="CZ4" s="31"/>
      <c r="DA4" s="34" t="s">
        <v>23</v>
      </c>
      <c r="DB4" s="32"/>
      <c r="DC4" s="31"/>
    </row>
    <row r="5" spans="1:108" ht="28.5" thickBot="1"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W5" s="21" t="s">
        <v>24</v>
      </c>
      <c r="X5" s="3"/>
      <c r="Y5" s="3"/>
      <c r="Z5" s="3"/>
      <c r="AA5" s="22"/>
      <c r="AB5" s="23"/>
      <c r="AC5" s="24"/>
      <c r="AD5" s="24"/>
      <c r="AE5" s="24"/>
      <c r="AF5" s="24"/>
      <c r="AG5" s="24"/>
      <c r="AH5" s="24"/>
      <c r="AI5" s="25"/>
      <c r="AJ5" s="21" t="s">
        <v>25</v>
      </c>
      <c r="AK5" s="3"/>
      <c r="AL5" s="3"/>
      <c r="AM5" s="3"/>
      <c r="AN5" s="3"/>
      <c r="AO5" s="4"/>
      <c r="AP5" s="28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7"/>
      <c r="CA5" s="36"/>
      <c r="CB5" s="37"/>
      <c r="CC5" s="38"/>
      <c r="CD5" s="37"/>
      <c r="CE5" s="38"/>
      <c r="CF5" s="37"/>
      <c r="CG5" s="38"/>
      <c r="CH5" s="37"/>
      <c r="CI5" s="38"/>
      <c r="CJ5" s="37"/>
      <c r="CK5" s="27"/>
      <c r="CL5" s="27"/>
      <c r="CM5" s="38"/>
      <c r="CN5" s="37"/>
      <c r="CO5" s="27"/>
      <c r="CP5" s="27"/>
      <c r="CQ5" s="38"/>
      <c r="CR5" s="37"/>
      <c r="CS5" s="38"/>
      <c r="CT5" s="37"/>
      <c r="CU5" s="27"/>
      <c r="CV5" s="27"/>
      <c r="CW5" s="38"/>
      <c r="CX5" s="37"/>
      <c r="CY5" s="27"/>
      <c r="CZ5" s="38"/>
      <c r="DA5" s="39"/>
      <c r="DB5" s="3"/>
      <c r="DC5" s="4"/>
    </row>
    <row r="6" spans="1:108" ht="27" thickBot="1">
      <c r="B6" s="40"/>
      <c r="C6" s="40"/>
      <c r="D6" s="40"/>
      <c r="E6" s="35"/>
      <c r="F6" s="35"/>
      <c r="G6" s="35"/>
      <c r="H6" s="35"/>
      <c r="I6" s="35"/>
      <c r="J6" s="35"/>
      <c r="W6" s="41" t="s">
        <v>26</v>
      </c>
      <c r="X6" s="27"/>
      <c r="Y6" s="27"/>
      <c r="Z6" s="27"/>
      <c r="AA6" s="42"/>
      <c r="AB6" s="43"/>
      <c r="AC6" s="44"/>
      <c r="AD6" s="44"/>
      <c r="AE6" s="44"/>
      <c r="AF6" s="44"/>
      <c r="AG6" s="44"/>
      <c r="AH6" s="44"/>
      <c r="AI6" s="45"/>
      <c r="CA6" s="46">
        <v>1</v>
      </c>
      <c r="CB6" s="47"/>
      <c r="CC6" s="7"/>
      <c r="CD6" s="47"/>
      <c r="CE6" s="7"/>
      <c r="CF6" s="47"/>
      <c r="CG6" s="7"/>
      <c r="CH6" s="47"/>
      <c r="CI6" s="7"/>
      <c r="CJ6" s="47"/>
      <c r="CK6" s="6"/>
      <c r="CL6" s="6"/>
      <c r="CM6" s="7"/>
      <c r="CN6" s="48"/>
      <c r="CO6" s="6"/>
      <c r="CP6" s="6"/>
      <c r="CQ6" s="7"/>
      <c r="CR6" s="48"/>
      <c r="CS6" s="7"/>
      <c r="CT6" s="48"/>
      <c r="CU6" s="6"/>
      <c r="CV6" s="6"/>
      <c r="CW6" s="7"/>
      <c r="CX6" s="47"/>
      <c r="CY6" s="6"/>
      <c r="CZ6" s="7"/>
      <c r="DA6" s="39"/>
      <c r="DB6" s="3"/>
      <c r="DC6" s="4"/>
    </row>
    <row r="7" spans="1:108" ht="34.5" thickBot="1">
      <c r="A7" s="5" t="s">
        <v>27</v>
      </c>
      <c r="B7" s="6"/>
      <c r="C7" s="6"/>
      <c r="D7" s="6"/>
      <c r="E7" s="6"/>
      <c r="F7" s="6"/>
      <c r="G7" s="6"/>
      <c r="H7" s="6"/>
      <c r="I7" s="6"/>
      <c r="J7" s="7"/>
      <c r="K7" s="49" t="s">
        <v>28</v>
      </c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1"/>
      <c r="AZ7" s="18" t="s">
        <v>29</v>
      </c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7"/>
      <c r="BX7" s="50"/>
      <c r="BY7" s="51"/>
      <c r="CA7" s="46">
        <v>2</v>
      </c>
      <c r="CB7" s="47"/>
      <c r="CC7" s="7"/>
      <c r="CD7" s="47"/>
      <c r="CE7" s="7"/>
      <c r="CF7" s="47"/>
      <c r="CG7" s="7"/>
      <c r="CH7" s="47"/>
      <c r="CI7" s="7"/>
      <c r="CJ7" s="47"/>
      <c r="CK7" s="6"/>
      <c r="CL7" s="6"/>
      <c r="CM7" s="7"/>
      <c r="CN7" s="48"/>
      <c r="CO7" s="6"/>
      <c r="CP7" s="6"/>
      <c r="CQ7" s="7"/>
      <c r="CR7" s="48"/>
      <c r="CS7" s="7"/>
      <c r="CT7" s="48"/>
      <c r="CU7" s="6"/>
      <c r="CV7" s="6"/>
      <c r="CW7" s="7"/>
      <c r="CX7" s="47"/>
      <c r="CY7" s="6"/>
      <c r="CZ7" s="7"/>
      <c r="DA7" s="39"/>
      <c r="DB7" s="3"/>
      <c r="DC7" s="4"/>
    </row>
    <row r="8" spans="1:108" ht="47.25" thickBot="1">
      <c r="A8" s="52" t="s">
        <v>30</v>
      </c>
      <c r="B8" s="53" t="s">
        <v>31</v>
      </c>
      <c r="C8" s="54" t="s">
        <v>32</v>
      </c>
      <c r="D8" s="6"/>
      <c r="E8" s="6"/>
      <c r="F8" s="7"/>
      <c r="G8" s="54" t="s">
        <v>33</v>
      </c>
      <c r="H8" s="6"/>
      <c r="I8" s="6"/>
      <c r="J8" s="7"/>
      <c r="K8" s="3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38"/>
      <c r="AZ8" s="55" t="s">
        <v>13</v>
      </c>
      <c r="BA8" s="56" t="s">
        <v>34</v>
      </c>
      <c r="BB8" s="6"/>
      <c r="BC8" s="6"/>
      <c r="BD8" s="6"/>
      <c r="BE8" s="6"/>
      <c r="BF8" s="7"/>
      <c r="BG8" s="57" t="s">
        <v>35</v>
      </c>
      <c r="BH8" s="32"/>
      <c r="BI8" s="32"/>
      <c r="BJ8" s="32"/>
      <c r="BK8" s="32"/>
      <c r="BL8" s="31"/>
      <c r="BM8" s="56" t="s">
        <v>31</v>
      </c>
      <c r="BN8" s="6"/>
      <c r="BO8" s="6"/>
      <c r="BP8" s="58"/>
      <c r="BQ8" s="59"/>
      <c r="BR8" s="60"/>
      <c r="BS8" s="61"/>
      <c r="BT8" s="6"/>
      <c r="BU8" s="61"/>
      <c r="BV8" s="6"/>
      <c r="BW8" s="7"/>
      <c r="BX8" s="62"/>
      <c r="BY8" s="63"/>
      <c r="CA8" s="46">
        <v>3</v>
      </c>
      <c r="CB8" s="47"/>
      <c r="CC8" s="7"/>
      <c r="CD8" s="47"/>
      <c r="CE8" s="7"/>
      <c r="CF8" s="47"/>
      <c r="CG8" s="7"/>
      <c r="CH8" s="47"/>
      <c r="CI8" s="7"/>
      <c r="CJ8" s="47"/>
      <c r="CK8" s="6"/>
      <c r="CL8" s="6"/>
      <c r="CM8" s="7"/>
      <c r="CN8" s="48"/>
      <c r="CO8" s="6"/>
      <c r="CP8" s="6"/>
      <c r="CQ8" s="7"/>
      <c r="CR8" s="48"/>
      <c r="CS8" s="7"/>
      <c r="CT8" s="48"/>
      <c r="CU8" s="6"/>
      <c r="CV8" s="6"/>
      <c r="CW8" s="7"/>
      <c r="CX8" s="47"/>
      <c r="CY8" s="6"/>
      <c r="CZ8" s="7"/>
      <c r="DA8" s="39"/>
      <c r="DB8" s="3"/>
      <c r="DC8" s="4"/>
    </row>
    <row r="9" spans="1:108" ht="27" thickBot="1">
      <c r="A9" s="64"/>
      <c r="B9" s="64"/>
      <c r="C9" s="65" t="s">
        <v>36</v>
      </c>
      <c r="D9" s="6"/>
      <c r="E9" s="6"/>
      <c r="F9" s="66" t="s">
        <v>37</v>
      </c>
      <c r="G9" s="65" t="s">
        <v>36</v>
      </c>
      <c r="H9" s="6"/>
      <c r="I9" s="6"/>
      <c r="J9" s="66" t="s">
        <v>37</v>
      </c>
      <c r="K9" s="67" t="s">
        <v>38</v>
      </c>
      <c r="L9" s="67" t="s">
        <v>39</v>
      </c>
      <c r="M9" s="67" t="s">
        <v>40</v>
      </c>
      <c r="N9" s="67" t="s">
        <v>41</v>
      </c>
      <c r="O9" s="67" t="s">
        <v>42</v>
      </c>
      <c r="P9" s="67" t="s">
        <v>43</v>
      </c>
      <c r="Q9" s="67" t="s">
        <v>44</v>
      </c>
      <c r="R9" s="67" t="s">
        <v>45</v>
      </c>
      <c r="S9" s="67" t="s">
        <v>46</v>
      </c>
      <c r="T9" s="67" t="s">
        <v>47</v>
      </c>
      <c r="U9" s="67" t="s">
        <v>48</v>
      </c>
      <c r="V9" s="67" t="s">
        <v>49</v>
      </c>
      <c r="W9" s="67" t="s">
        <v>50</v>
      </c>
      <c r="X9" s="67" t="s">
        <v>51</v>
      </c>
      <c r="Y9" s="67" t="s">
        <v>52</v>
      </c>
      <c r="Z9" s="67" t="s">
        <v>53</v>
      </c>
      <c r="AA9" s="67" t="s">
        <v>54</v>
      </c>
      <c r="AB9" s="67" t="s">
        <v>55</v>
      </c>
      <c r="AC9" s="67" t="s">
        <v>56</v>
      </c>
      <c r="AD9" s="67" t="s">
        <v>57</v>
      </c>
      <c r="AE9" s="67" t="s">
        <v>58</v>
      </c>
      <c r="AF9" s="67" t="s">
        <v>59</v>
      </c>
      <c r="AG9" s="68" t="s">
        <v>60</v>
      </c>
      <c r="AH9" s="67" t="s">
        <v>61</v>
      </c>
      <c r="AI9" s="67" t="s">
        <v>62</v>
      </c>
      <c r="AJ9" s="67" t="s">
        <v>63</v>
      </c>
      <c r="AK9" s="67" t="s">
        <v>64</v>
      </c>
      <c r="AL9" s="67" t="s">
        <v>65</v>
      </c>
      <c r="AM9" s="67" t="s">
        <v>66</v>
      </c>
      <c r="AN9" s="67" t="s">
        <v>67</v>
      </c>
      <c r="AO9" s="67" t="s">
        <v>68</v>
      </c>
      <c r="AP9" s="67" t="s">
        <v>69</v>
      </c>
      <c r="AQ9" s="67" t="s">
        <v>70</v>
      </c>
      <c r="AR9" s="67" t="s">
        <v>71</v>
      </c>
      <c r="AS9" s="67" t="s">
        <v>72</v>
      </c>
      <c r="AT9" s="67" t="s">
        <v>73</v>
      </c>
      <c r="AU9" s="67" t="s">
        <v>74</v>
      </c>
      <c r="AV9" s="69"/>
      <c r="AW9" s="69"/>
      <c r="AX9" s="68" t="s">
        <v>75</v>
      </c>
      <c r="AZ9" s="70">
        <v>1</v>
      </c>
      <c r="BA9" s="61"/>
      <c r="BB9" s="6"/>
      <c r="BC9" s="6"/>
      <c r="BD9" s="6"/>
      <c r="BE9" s="6"/>
      <c r="BF9" s="7"/>
      <c r="BG9" s="61"/>
      <c r="BH9" s="6"/>
      <c r="BI9" s="6"/>
      <c r="BJ9" s="6"/>
      <c r="BK9" s="6"/>
      <c r="BL9" s="7"/>
      <c r="BM9" s="71" t="s">
        <v>76</v>
      </c>
      <c r="BN9" s="32"/>
      <c r="BO9" s="31"/>
      <c r="BP9" s="58"/>
      <c r="BQ9" s="59"/>
      <c r="BR9" s="60"/>
      <c r="BS9" s="61"/>
      <c r="BT9" s="6"/>
      <c r="BU9" s="61"/>
      <c r="BV9" s="6"/>
      <c r="BW9" s="7"/>
      <c r="BX9" s="72"/>
      <c r="BY9" s="63"/>
      <c r="CA9" s="46">
        <v>4</v>
      </c>
      <c r="CB9" s="47"/>
      <c r="CC9" s="7"/>
      <c r="CD9" s="47"/>
      <c r="CE9" s="7"/>
      <c r="CF9" s="47"/>
      <c r="CG9" s="7"/>
      <c r="CH9" s="47"/>
      <c r="CI9" s="7"/>
      <c r="CJ9" s="47"/>
      <c r="CK9" s="6"/>
      <c r="CL9" s="6"/>
      <c r="CM9" s="7"/>
      <c r="CN9" s="48"/>
      <c r="CO9" s="6"/>
      <c r="CP9" s="6"/>
      <c r="CQ9" s="7"/>
      <c r="CR9" s="48"/>
      <c r="CS9" s="7"/>
      <c r="CT9" s="48"/>
      <c r="CU9" s="6"/>
      <c r="CV9" s="6"/>
      <c r="CW9" s="7"/>
      <c r="CX9" s="47"/>
      <c r="CY9" s="6"/>
      <c r="CZ9" s="7"/>
      <c r="DA9" s="39"/>
      <c r="DB9" s="3"/>
      <c r="DC9" s="4"/>
    </row>
    <row r="10" spans="1:108" ht="27" thickBot="1">
      <c r="A10" s="36"/>
      <c r="B10" s="36"/>
      <c r="C10" s="73" t="s">
        <v>77</v>
      </c>
      <c r="D10" s="73" t="s">
        <v>78</v>
      </c>
      <c r="E10" s="74" t="s">
        <v>79</v>
      </c>
      <c r="F10" s="64"/>
      <c r="G10" s="73" t="s">
        <v>77</v>
      </c>
      <c r="H10" s="73" t="s">
        <v>78</v>
      </c>
      <c r="I10" s="75" t="s">
        <v>79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36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36"/>
      <c r="AW10" s="36"/>
      <c r="AX10" s="36"/>
      <c r="AZ10" s="76">
        <v>2</v>
      </c>
      <c r="BA10" s="61"/>
      <c r="BB10" s="6"/>
      <c r="BC10" s="6"/>
      <c r="BD10" s="6"/>
      <c r="BE10" s="6"/>
      <c r="BF10" s="7"/>
      <c r="BG10" s="61"/>
      <c r="BH10" s="6"/>
      <c r="BI10" s="6"/>
      <c r="BJ10" s="6"/>
      <c r="BK10" s="6"/>
      <c r="BL10" s="7"/>
      <c r="BM10" s="39"/>
      <c r="BN10" s="3"/>
      <c r="BO10" s="4"/>
      <c r="BP10" s="58"/>
      <c r="BQ10" s="59"/>
      <c r="BR10" s="60"/>
      <c r="BS10" s="61"/>
      <c r="BT10" s="6"/>
      <c r="BU10" s="61"/>
      <c r="BV10" s="6"/>
      <c r="BW10" s="7"/>
      <c r="BX10" s="72"/>
      <c r="BY10" s="63"/>
      <c r="CA10" s="46">
        <v>5</v>
      </c>
      <c r="CB10" s="47"/>
      <c r="CC10" s="7"/>
      <c r="CD10" s="47"/>
      <c r="CE10" s="7"/>
      <c r="CF10" s="47"/>
      <c r="CG10" s="7"/>
      <c r="CH10" s="47"/>
      <c r="CI10" s="7"/>
      <c r="CJ10" s="47"/>
      <c r="CK10" s="6"/>
      <c r="CL10" s="6"/>
      <c r="CM10" s="7"/>
      <c r="CN10" s="48"/>
      <c r="CO10" s="6"/>
      <c r="CP10" s="6"/>
      <c r="CQ10" s="7"/>
      <c r="CR10" s="48"/>
      <c r="CS10" s="7"/>
      <c r="CT10" s="48"/>
      <c r="CU10" s="6"/>
      <c r="CV10" s="6"/>
      <c r="CW10" s="7"/>
      <c r="CX10" s="47"/>
      <c r="CY10" s="6"/>
      <c r="CZ10" s="7"/>
      <c r="DA10" s="39"/>
      <c r="DB10" s="3"/>
      <c r="DC10" s="4"/>
    </row>
    <row r="11" spans="1:108" ht="28.5" thickBot="1">
      <c r="A11" s="52" t="s">
        <v>80</v>
      </c>
      <c r="B11" s="77" t="s">
        <v>81</v>
      </c>
      <c r="C11" s="78"/>
      <c r="D11" s="79"/>
      <c r="E11" s="80">
        <f t="shared" ref="E11:E12" si="0">SUM(C11:D11)</f>
        <v>0</v>
      </c>
      <c r="F11" s="81"/>
      <c r="G11" s="82"/>
      <c r="H11" s="79"/>
      <c r="I11" s="80">
        <f t="shared" ref="I11:I12" si="1">SUM(G11:H11)</f>
        <v>0</v>
      </c>
      <c r="J11" s="81">
        <v>1</v>
      </c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5"/>
      <c r="AT11" s="85"/>
      <c r="AU11" s="85"/>
      <c r="AV11" s="85"/>
      <c r="AW11" s="86"/>
      <c r="AX11" s="87">
        <f t="shared" ref="AX11:AX13" si="2">K11</f>
        <v>0</v>
      </c>
      <c r="AZ11" s="76">
        <v>3</v>
      </c>
      <c r="BA11" s="61"/>
      <c r="BB11" s="6"/>
      <c r="BC11" s="6"/>
      <c r="BD11" s="6"/>
      <c r="BE11" s="6"/>
      <c r="BF11" s="7"/>
      <c r="BG11" s="61"/>
      <c r="BH11" s="6"/>
      <c r="BI11" s="6"/>
      <c r="BJ11" s="6"/>
      <c r="BK11" s="6"/>
      <c r="BL11" s="7"/>
      <c r="BM11" s="39"/>
      <c r="BN11" s="3"/>
      <c r="BO11" s="4"/>
      <c r="BP11" s="58"/>
      <c r="BQ11" s="59"/>
      <c r="BR11" s="60"/>
      <c r="BS11" s="61"/>
      <c r="BT11" s="6"/>
      <c r="BU11" s="61"/>
      <c r="BV11" s="6"/>
      <c r="BW11" s="7"/>
      <c r="BX11" s="72"/>
      <c r="BY11" s="63"/>
      <c r="CA11" s="46">
        <v>6</v>
      </c>
      <c r="CB11" s="47"/>
      <c r="CC11" s="7"/>
      <c r="CD11" s="47"/>
      <c r="CE11" s="7"/>
      <c r="CF11" s="47"/>
      <c r="CG11" s="7"/>
      <c r="CH11" s="47"/>
      <c r="CI11" s="7"/>
      <c r="CJ11" s="47"/>
      <c r="CK11" s="6"/>
      <c r="CL11" s="6"/>
      <c r="CM11" s="7"/>
      <c r="CN11" s="48"/>
      <c r="CO11" s="6"/>
      <c r="CP11" s="6"/>
      <c r="CQ11" s="7"/>
      <c r="CR11" s="48"/>
      <c r="CS11" s="7"/>
      <c r="CT11" s="48"/>
      <c r="CU11" s="6"/>
      <c r="CV11" s="6"/>
      <c r="CW11" s="7"/>
      <c r="CX11" s="47"/>
      <c r="CY11" s="6"/>
      <c r="CZ11" s="7"/>
      <c r="DA11" s="39"/>
      <c r="DB11" s="3"/>
      <c r="DC11" s="4"/>
    </row>
    <row r="12" spans="1:108" ht="28.5" thickBot="1">
      <c r="A12" s="64"/>
      <c r="B12" s="88" t="s">
        <v>82</v>
      </c>
      <c r="C12" s="89"/>
      <c r="D12" s="90"/>
      <c r="E12" s="91">
        <f t="shared" si="0"/>
        <v>0</v>
      </c>
      <c r="F12" s="92"/>
      <c r="G12" s="93"/>
      <c r="H12" s="90"/>
      <c r="I12" s="91">
        <f t="shared" si="1"/>
        <v>0</v>
      </c>
      <c r="J12" s="92">
        <v>1</v>
      </c>
      <c r="K12" s="94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6"/>
      <c r="AT12" s="96"/>
      <c r="AU12" s="96"/>
      <c r="AV12" s="96"/>
      <c r="AW12" s="97"/>
      <c r="AX12" s="98">
        <f t="shared" si="2"/>
        <v>0</v>
      </c>
      <c r="AZ12" s="76">
        <v>4</v>
      </c>
      <c r="BA12" s="61"/>
      <c r="BB12" s="6"/>
      <c r="BC12" s="6"/>
      <c r="BD12" s="6"/>
      <c r="BE12" s="6"/>
      <c r="BF12" s="7"/>
      <c r="BG12" s="61"/>
      <c r="BH12" s="6"/>
      <c r="BI12" s="6"/>
      <c r="BJ12" s="6"/>
      <c r="BK12" s="6"/>
      <c r="BL12" s="7"/>
      <c r="BM12" s="39"/>
      <c r="BN12" s="3"/>
      <c r="BO12" s="4"/>
      <c r="BP12" s="58"/>
      <c r="BQ12" s="59"/>
      <c r="BR12" s="60"/>
      <c r="BS12" s="61"/>
      <c r="BT12" s="6"/>
      <c r="BU12" s="99"/>
      <c r="BV12" s="6"/>
      <c r="BW12" s="7"/>
      <c r="BX12" s="72"/>
      <c r="BY12" s="63"/>
      <c r="CA12" s="46">
        <v>7</v>
      </c>
      <c r="CB12" s="47"/>
      <c r="CC12" s="7"/>
      <c r="CD12" s="47"/>
      <c r="CE12" s="7"/>
      <c r="CF12" s="47"/>
      <c r="CG12" s="7"/>
      <c r="CH12" s="47"/>
      <c r="CI12" s="7"/>
      <c r="CJ12" s="47"/>
      <c r="CK12" s="6"/>
      <c r="CL12" s="6"/>
      <c r="CM12" s="7"/>
      <c r="CN12" s="48"/>
      <c r="CO12" s="6"/>
      <c r="CP12" s="6"/>
      <c r="CQ12" s="7"/>
      <c r="CR12" s="48"/>
      <c r="CS12" s="7"/>
      <c r="CT12" s="48"/>
      <c r="CU12" s="6"/>
      <c r="CV12" s="6"/>
      <c r="CW12" s="7"/>
      <c r="CX12" s="47"/>
      <c r="CY12" s="6"/>
      <c r="CZ12" s="7"/>
      <c r="DA12" s="39"/>
      <c r="DB12" s="3"/>
      <c r="DC12" s="4"/>
    </row>
    <row r="13" spans="1:108" ht="28.5" thickBot="1">
      <c r="A13" s="36"/>
      <c r="B13" s="100" t="s">
        <v>79</v>
      </c>
      <c r="C13" s="101">
        <f t="shared" ref="C13:K13" si="3">SUM(C11:C12)</f>
        <v>0</v>
      </c>
      <c r="D13" s="102">
        <f t="shared" si="3"/>
        <v>0</v>
      </c>
      <c r="E13" s="103">
        <f t="shared" si="3"/>
        <v>0</v>
      </c>
      <c r="F13" s="46">
        <f t="shared" si="3"/>
        <v>0</v>
      </c>
      <c r="G13" s="104">
        <f t="shared" si="3"/>
        <v>0</v>
      </c>
      <c r="H13" s="102">
        <f t="shared" si="3"/>
        <v>0</v>
      </c>
      <c r="I13" s="103">
        <f t="shared" si="3"/>
        <v>0</v>
      </c>
      <c r="J13" s="46">
        <f t="shared" si="3"/>
        <v>2</v>
      </c>
      <c r="K13" s="101">
        <f t="shared" si="3"/>
        <v>0</v>
      </c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6"/>
      <c r="AT13" s="106"/>
      <c r="AU13" s="106"/>
      <c r="AV13" s="106"/>
      <c r="AW13" s="107"/>
      <c r="AX13" s="108">
        <f t="shared" si="2"/>
        <v>0</v>
      </c>
      <c r="AZ13" s="76">
        <v>5</v>
      </c>
      <c r="BA13" s="61"/>
      <c r="BB13" s="6"/>
      <c r="BC13" s="6"/>
      <c r="BD13" s="6"/>
      <c r="BE13" s="6"/>
      <c r="BF13" s="7"/>
      <c r="BG13" s="61"/>
      <c r="BH13" s="6"/>
      <c r="BI13" s="6"/>
      <c r="BJ13" s="6"/>
      <c r="BK13" s="6"/>
      <c r="BL13" s="7"/>
      <c r="BM13" s="39"/>
      <c r="BN13" s="3"/>
      <c r="BO13" s="4"/>
      <c r="BP13" s="58"/>
      <c r="BQ13" s="59"/>
      <c r="BR13" s="60"/>
      <c r="BS13" s="61"/>
      <c r="BT13" s="6"/>
      <c r="BU13" s="99"/>
      <c r="BV13" s="6"/>
      <c r="BW13" s="7"/>
      <c r="BX13" s="72"/>
      <c r="BY13" s="63"/>
      <c r="CA13" s="46">
        <v>8</v>
      </c>
      <c r="CB13" s="47"/>
      <c r="CC13" s="7"/>
      <c r="CD13" s="47"/>
      <c r="CE13" s="7"/>
      <c r="CF13" s="47"/>
      <c r="CG13" s="7"/>
      <c r="CH13" s="47"/>
      <c r="CI13" s="7"/>
      <c r="CJ13" s="47"/>
      <c r="CK13" s="6"/>
      <c r="CL13" s="6"/>
      <c r="CM13" s="7"/>
      <c r="CN13" s="48"/>
      <c r="CO13" s="6"/>
      <c r="CP13" s="6"/>
      <c r="CQ13" s="7"/>
      <c r="CR13" s="48"/>
      <c r="CS13" s="7"/>
      <c r="CT13" s="48"/>
      <c r="CU13" s="6"/>
      <c r="CV13" s="6"/>
      <c r="CW13" s="7"/>
      <c r="CX13" s="47"/>
      <c r="CY13" s="6"/>
      <c r="CZ13" s="7"/>
      <c r="DA13" s="39"/>
      <c r="DB13" s="3"/>
      <c r="DC13" s="4"/>
    </row>
    <row r="14" spans="1:108" ht="28.5" thickBot="1">
      <c r="A14" s="109" t="s">
        <v>83</v>
      </c>
      <c r="B14" s="77" t="s">
        <v>84</v>
      </c>
      <c r="C14" s="78"/>
      <c r="D14" s="79"/>
      <c r="E14" s="110">
        <f t="shared" ref="E14:E35" si="4">SUM(C14:D14)</f>
        <v>0</v>
      </c>
      <c r="F14" s="81"/>
      <c r="G14" s="82"/>
      <c r="H14" s="79"/>
      <c r="I14" s="80">
        <f t="shared" ref="I14:I35" si="5">SUM(G14:H14)</f>
        <v>0</v>
      </c>
      <c r="J14" s="81">
        <v>1</v>
      </c>
      <c r="K14" s="111"/>
      <c r="L14" s="79">
        <f t="shared" ref="L14:L16" si="6">21*$J14</f>
        <v>21</v>
      </c>
      <c r="M14" s="112"/>
      <c r="N14" s="112"/>
      <c r="O14" s="112"/>
      <c r="P14" s="112"/>
      <c r="Q14" s="112"/>
      <c r="R14" s="112"/>
      <c r="S14" s="112"/>
      <c r="T14" s="112"/>
      <c r="U14" s="113">
        <f t="shared" ref="U14:U17" si="7">4*$J14</f>
        <v>4</v>
      </c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4"/>
      <c r="AT14" s="114"/>
      <c r="AU14" s="114"/>
      <c r="AV14" s="114"/>
      <c r="AW14" s="115"/>
      <c r="AX14" s="116">
        <f t="shared" ref="AX14:AX47" si="8">SUM(K14:AW14)</f>
        <v>25</v>
      </c>
      <c r="AZ14" s="76">
        <v>6</v>
      </c>
      <c r="BA14" s="61"/>
      <c r="BB14" s="6"/>
      <c r="BC14" s="6"/>
      <c r="BD14" s="6"/>
      <c r="BE14" s="6"/>
      <c r="BF14" s="7"/>
      <c r="BG14" s="61"/>
      <c r="BH14" s="6"/>
      <c r="BI14" s="6"/>
      <c r="BJ14" s="6"/>
      <c r="BK14" s="6"/>
      <c r="BL14" s="7"/>
      <c r="BM14" s="39"/>
      <c r="BN14" s="3"/>
      <c r="BO14" s="4"/>
      <c r="BP14" s="58"/>
      <c r="BQ14" s="59"/>
      <c r="BR14" s="60"/>
      <c r="BS14" s="61"/>
      <c r="BT14" s="6"/>
      <c r="BU14" s="99"/>
      <c r="BV14" s="6"/>
      <c r="BW14" s="7"/>
      <c r="BX14" s="72"/>
      <c r="BY14" s="63"/>
      <c r="CA14" s="46">
        <v>9</v>
      </c>
      <c r="CB14" s="47"/>
      <c r="CC14" s="7"/>
      <c r="CD14" s="47"/>
      <c r="CE14" s="7"/>
      <c r="CF14" s="47"/>
      <c r="CG14" s="7"/>
      <c r="CH14" s="47"/>
      <c r="CI14" s="7"/>
      <c r="CJ14" s="47"/>
      <c r="CK14" s="6"/>
      <c r="CL14" s="6"/>
      <c r="CM14" s="7"/>
      <c r="CN14" s="48"/>
      <c r="CO14" s="6"/>
      <c r="CP14" s="6"/>
      <c r="CQ14" s="7"/>
      <c r="CR14" s="48"/>
      <c r="CS14" s="7"/>
      <c r="CT14" s="48"/>
      <c r="CU14" s="6"/>
      <c r="CV14" s="6"/>
      <c r="CW14" s="7"/>
      <c r="CX14" s="47"/>
      <c r="CY14" s="6"/>
      <c r="CZ14" s="7"/>
      <c r="DA14" s="39"/>
      <c r="DB14" s="3"/>
      <c r="DC14" s="4"/>
    </row>
    <row r="15" spans="1:108" ht="28.5" thickBot="1">
      <c r="A15" s="64"/>
      <c r="B15" s="117" t="s">
        <v>85</v>
      </c>
      <c r="C15" s="118"/>
      <c r="D15" s="119"/>
      <c r="E15" s="120">
        <f t="shared" si="4"/>
        <v>0</v>
      </c>
      <c r="F15" s="121"/>
      <c r="G15" s="122"/>
      <c r="H15" s="119"/>
      <c r="I15" s="123">
        <f t="shared" si="5"/>
        <v>0</v>
      </c>
      <c r="J15" s="121">
        <v>1</v>
      </c>
      <c r="K15" s="124"/>
      <c r="L15" s="119">
        <f t="shared" si="6"/>
        <v>21</v>
      </c>
      <c r="M15" s="125"/>
      <c r="N15" s="125"/>
      <c r="O15" s="125"/>
      <c r="P15" s="125"/>
      <c r="Q15" s="125"/>
      <c r="R15" s="125"/>
      <c r="S15" s="125"/>
      <c r="T15" s="125"/>
      <c r="U15" s="126">
        <f t="shared" si="7"/>
        <v>4</v>
      </c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7"/>
      <c r="AT15" s="127"/>
      <c r="AU15" s="127"/>
      <c r="AV15" s="127"/>
      <c r="AW15" s="128"/>
      <c r="AX15" s="116">
        <f t="shared" si="8"/>
        <v>25</v>
      </c>
      <c r="AZ15" s="76">
        <v>7</v>
      </c>
      <c r="BA15" s="61"/>
      <c r="BB15" s="6"/>
      <c r="BC15" s="6"/>
      <c r="BD15" s="6"/>
      <c r="BE15" s="6"/>
      <c r="BF15" s="7"/>
      <c r="BG15" s="61"/>
      <c r="BH15" s="6"/>
      <c r="BI15" s="6"/>
      <c r="BJ15" s="6"/>
      <c r="BK15" s="6"/>
      <c r="BL15" s="7"/>
      <c r="BM15" s="39"/>
      <c r="BN15" s="3"/>
      <c r="BO15" s="4"/>
      <c r="BP15" s="58"/>
      <c r="BQ15" s="59"/>
      <c r="BR15" s="60"/>
      <c r="BS15" s="61"/>
      <c r="BT15" s="6"/>
      <c r="BU15" s="99"/>
      <c r="BV15" s="6"/>
      <c r="BW15" s="7"/>
      <c r="BX15" s="72"/>
      <c r="BY15" s="63"/>
      <c r="CA15" s="46">
        <v>10</v>
      </c>
      <c r="CB15" s="47"/>
      <c r="CC15" s="7"/>
      <c r="CD15" s="47"/>
      <c r="CE15" s="7"/>
      <c r="CF15" s="47"/>
      <c r="CG15" s="7"/>
      <c r="CH15" s="47"/>
      <c r="CI15" s="7"/>
      <c r="CJ15" s="47"/>
      <c r="CK15" s="6"/>
      <c r="CL15" s="6"/>
      <c r="CM15" s="7"/>
      <c r="CN15" s="48"/>
      <c r="CO15" s="6"/>
      <c r="CP15" s="6"/>
      <c r="CQ15" s="7"/>
      <c r="CR15" s="48"/>
      <c r="CS15" s="7"/>
      <c r="CT15" s="48"/>
      <c r="CU15" s="6"/>
      <c r="CV15" s="6"/>
      <c r="CW15" s="7"/>
      <c r="CX15" s="47"/>
      <c r="CY15" s="6"/>
      <c r="CZ15" s="7"/>
      <c r="DA15" s="39"/>
      <c r="DB15" s="3"/>
      <c r="DC15" s="4"/>
    </row>
    <row r="16" spans="1:108" ht="28.5" thickBot="1">
      <c r="A16" s="64"/>
      <c r="B16" s="117" t="s">
        <v>86</v>
      </c>
      <c r="C16" s="118"/>
      <c r="D16" s="119"/>
      <c r="E16" s="120">
        <f t="shared" si="4"/>
        <v>0</v>
      </c>
      <c r="F16" s="121"/>
      <c r="G16" s="122"/>
      <c r="H16" s="119"/>
      <c r="I16" s="123">
        <f t="shared" si="5"/>
        <v>0</v>
      </c>
      <c r="J16" s="121">
        <v>1</v>
      </c>
      <c r="K16" s="124"/>
      <c r="L16" s="119">
        <f t="shared" si="6"/>
        <v>21</v>
      </c>
      <c r="M16" s="125"/>
      <c r="N16" s="125"/>
      <c r="O16" s="125"/>
      <c r="P16" s="125"/>
      <c r="Q16" s="125"/>
      <c r="R16" s="125"/>
      <c r="S16" s="125"/>
      <c r="T16" s="125"/>
      <c r="U16" s="126">
        <f t="shared" si="7"/>
        <v>4</v>
      </c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7"/>
      <c r="AT16" s="127"/>
      <c r="AU16" s="127"/>
      <c r="AV16" s="127"/>
      <c r="AW16" s="128"/>
      <c r="AX16" s="116">
        <f t="shared" si="8"/>
        <v>25</v>
      </c>
      <c r="AZ16" s="76">
        <v>8</v>
      </c>
      <c r="BA16" s="61"/>
      <c r="BB16" s="6"/>
      <c r="BC16" s="6"/>
      <c r="BD16" s="6"/>
      <c r="BE16" s="6"/>
      <c r="BF16" s="7"/>
      <c r="BG16" s="61"/>
      <c r="BH16" s="6"/>
      <c r="BI16" s="6"/>
      <c r="BJ16" s="6"/>
      <c r="BK16" s="6"/>
      <c r="BL16" s="7"/>
      <c r="BM16" s="39"/>
      <c r="BN16" s="3"/>
      <c r="BO16" s="4"/>
      <c r="BP16" s="58"/>
      <c r="BQ16" s="59"/>
      <c r="BR16" s="60"/>
      <c r="BS16" s="61"/>
      <c r="BT16" s="6"/>
      <c r="BU16" s="99"/>
      <c r="BV16" s="6"/>
      <c r="BW16" s="7"/>
      <c r="BX16" s="72"/>
      <c r="BY16" s="63"/>
      <c r="CA16" s="46">
        <v>11</v>
      </c>
      <c r="CB16" s="47"/>
      <c r="CC16" s="7"/>
      <c r="CD16" s="47"/>
      <c r="CE16" s="7"/>
      <c r="CF16" s="47"/>
      <c r="CG16" s="7"/>
      <c r="CH16" s="47"/>
      <c r="CI16" s="7"/>
      <c r="CJ16" s="47"/>
      <c r="CK16" s="6"/>
      <c r="CL16" s="6"/>
      <c r="CM16" s="7"/>
      <c r="CN16" s="48"/>
      <c r="CO16" s="6"/>
      <c r="CP16" s="6"/>
      <c r="CQ16" s="7"/>
      <c r="CR16" s="48"/>
      <c r="CS16" s="7"/>
      <c r="CT16" s="48"/>
      <c r="CU16" s="6"/>
      <c r="CV16" s="6"/>
      <c r="CW16" s="7"/>
      <c r="CX16" s="47"/>
      <c r="CY16" s="6"/>
      <c r="CZ16" s="7"/>
      <c r="DA16" s="39"/>
      <c r="DB16" s="3"/>
      <c r="DC16" s="4"/>
    </row>
    <row r="17" spans="1:107" ht="28.5" thickBot="1">
      <c r="A17" s="64"/>
      <c r="B17" s="117" t="s">
        <v>87</v>
      </c>
      <c r="C17" s="118"/>
      <c r="D17" s="119"/>
      <c r="E17" s="120">
        <f t="shared" si="4"/>
        <v>0</v>
      </c>
      <c r="F17" s="121"/>
      <c r="G17" s="122"/>
      <c r="H17" s="119"/>
      <c r="I17" s="123">
        <f t="shared" si="5"/>
        <v>0</v>
      </c>
      <c r="J17" s="121">
        <v>1</v>
      </c>
      <c r="K17" s="124"/>
      <c r="L17" s="125"/>
      <c r="M17" s="119">
        <f t="shared" ref="M17:M23" si="9">3*$J17</f>
        <v>3</v>
      </c>
      <c r="N17" s="119">
        <f t="shared" ref="N17:N19" si="10">7*$J17</f>
        <v>7</v>
      </c>
      <c r="O17" s="125"/>
      <c r="P17" s="119">
        <f t="shared" ref="P17:P18" si="11">2*$J17</f>
        <v>2</v>
      </c>
      <c r="Q17" s="125"/>
      <c r="R17" s="125"/>
      <c r="S17" s="125"/>
      <c r="T17" s="125"/>
      <c r="U17" s="126">
        <f t="shared" si="7"/>
        <v>4</v>
      </c>
      <c r="V17" s="125"/>
      <c r="W17" s="119">
        <f t="shared" ref="W17:W23" si="12">5*$J17</f>
        <v>5</v>
      </c>
      <c r="X17" s="119">
        <f t="shared" ref="X17:X19" si="13">3*$J17</f>
        <v>3</v>
      </c>
      <c r="Y17" s="125"/>
      <c r="Z17" s="125"/>
      <c r="AA17" s="125"/>
      <c r="AB17" s="125"/>
      <c r="AC17" s="119">
        <f t="shared" ref="AC17:AC21" si="14">1*$J17</f>
        <v>1</v>
      </c>
      <c r="AD17" s="119">
        <f t="shared" ref="AD17:AG32" si="15">2*$J17</f>
        <v>2</v>
      </c>
      <c r="AE17" s="119">
        <f t="shared" si="15"/>
        <v>2</v>
      </c>
      <c r="AF17" s="119">
        <f t="shared" si="15"/>
        <v>2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7"/>
      <c r="AT17" s="127"/>
      <c r="AU17" s="127"/>
      <c r="AV17" s="127"/>
      <c r="AW17" s="128"/>
      <c r="AX17" s="116">
        <f t="shared" si="8"/>
        <v>31</v>
      </c>
      <c r="AZ17" s="129">
        <v>9</v>
      </c>
      <c r="BA17" s="61"/>
      <c r="BB17" s="6"/>
      <c r="BC17" s="6"/>
      <c r="BD17" s="6"/>
      <c r="BE17" s="6"/>
      <c r="BF17" s="7"/>
      <c r="BG17" s="61"/>
      <c r="BH17" s="6"/>
      <c r="BI17" s="6"/>
      <c r="BJ17" s="6"/>
      <c r="BK17" s="6"/>
      <c r="BL17" s="7"/>
      <c r="BM17" s="37"/>
      <c r="BN17" s="27"/>
      <c r="BO17" s="38"/>
      <c r="BP17" s="58"/>
      <c r="BQ17" s="59"/>
      <c r="BR17" s="60"/>
      <c r="BS17" s="61"/>
      <c r="BT17" s="6"/>
      <c r="BU17" s="99"/>
      <c r="BV17" s="6"/>
      <c r="BW17" s="7"/>
      <c r="BX17" s="72"/>
      <c r="BY17" s="63"/>
      <c r="CA17" s="46">
        <v>12</v>
      </c>
      <c r="CB17" s="47"/>
      <c r="CC17" s="7"/>
      <c r="CD17" s="47"/>
      <c r="CE17" s="7"/>
      <c r="CF17" s="47"/>
      <c r="CG17" s="7"/>
      <c r="CH17" s="47"/>
      <c r="CI17" s="7"/>
      <c r="CJ17" s="47"/>
      <c r="CK17" s="6"/>
      <c r="CL17" s="6"/>
      <c r="CM17" s="7"/>
      <c r="CN17" s="48"/>
      <c r="CO17" s="6"/>
      <c r="CP17" s="6"/>
      <c r="CQ17" s="7"/>
      <c r="CR17" s="48"/>
      <c r="CS17" s="7"/>
      <c r="CT17" s="48"/>
      <c r="CU17" s="6"/>
      <c r="CV17" s="6"/>
      <c r="CW17" s="7"/>
      <c r="CX17" s="47"/>
      <c r="CY17" s="6"/>
      <c r="CZ17" s="7"/>
      <c r="DA17" s="39"/>
      <c r="DB17" s="3"/>
      <c r="DC17" s="4"/>
    </row>
    <row r="18" spans="1:107" ht="28.5" thickBot="1">
      <c r="A18" s="64"/>
      <c r="B18" s="117" t="s">
        <v>88</v>
      </c>
      <c r="C18" s="118"/>
      <c r="D18" s="119"/>
      <c r="E18" s="120">
        <f t="shared" si="4"/>
        <v>0</v>
      </c>
      <c r="F18" s="121"/>
      <c r="G18" s="122"/>
      <c r="H18" s="119"/>
      <c r="I18" s="123">
        <f t="shared" si="5"/>
        <v>0</v>
      </c>
      <c r="J18" s="121">
        <v>1</v>
      </c>
      <c r="K18" s="124"/>
      <c r="L18" s="125"/>
      <c r="M18" s="119">
        <f t="shared" si="9"/>
        <v>3</v>
      </c>
      <c r="N18" s="119">
        <f t="shared" si="10"/>
        <v>7</v>
      </c>
      <c r="O18" s="125"/>
      <c r="P18" s="119">
        <f t="shared" si="11"/>
        <v>2</v>
      </c>
      <c r="Q18" s="125"/>
      <c r="R18" s="125"/>
      <c r="S18" s="125"/>
      <c r="T18" s="125"/>
      <c r="U18" s="126">
        <f t="shared" ref="U18:U23" si="16">5*$J18</f>
        <v>5</v>
      </c>
      <c r="V18" s="125"/>
      <c r="W18" s="119">
        <f t="shared" si="12"/>
        <v>5</v>
      </c>
      <c r="X18" s="119">
        <f t="shared" si="13"/>
        <v>3</v>
      </c>
      <c r="Y18" s="125"/>
      <c r="Z18" s="125"/>
      <c r="AA18" s="125"/>
      <c r="AB18" s="125"/>
      <c r="AC18" s="119">
        <f t="shared" si="14"/>
        <v>1</v>
      </c>
      <c r="AD18" s="119">
        <f t="shared" si="15"/>
        <v>2</v>
      </c>
      <c r="AE18" s="119">
        <f t="shared" si="15"/>
        <v>2</v>
      </c>
      <c r="AF18" s="119">
        <f t="shared" si="15"/>
        <v>2</v>
      </c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7"/>
      <c r="AT18" s="127"/>
      <c r="AU18" s="127"/>
      <c r="AV18" s="127"/>
      <c r="AW18" s="128"/>
      <c r="AX18" s="116">
        <f t="shared" si="8"/>
        <v>32</v>
      </c>
      <c r="AZ18" s="65" t="s">
        <v>89</v>
      </c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7"/>
      <c r="BM18" s="130">
        <f>SUM(BP18:BW18)</f>
        <v>0</v>
      </c>
      <c r="BN18" s="6"/>
      <c r="BO18" s="7"/>
      <c r="BP18" s="46">
        <f t="shared" ref="BP18:BR18" si="17">SUM(BP9:BP17)</f>
        <v>0</v>
      </c>
      <c r="BQ18" s="131">
        <f t="shared" si="17"/>
        <v>0</v>
      </c>
      <c r="BR18" s="46">
        <f t="shared" si="17"/>
        <v>0</v>
      </c>
      <c r="BS18" s="132">
        <f>SUM(BS9:BT17)</f>
        <v>0</v>
      </c>
      <c r="BT18" s="7"/>
      <c r="BU18" s="133">
        <f>SUM(BU9:BW17)</f>
        <v>0</v>
      </c>
      <c r="BV18" s="6"/>
      <c r="BW18" s="7"/>
      <c r="BX18" s="134"/>
      <c r="BY18" s="63"/>
      <c r="CA18" s="46">
        <v>13</v>
      </c>
      <c r="CB18" s="47"/>
      <c r="CC18" s="7"/>
      <c r="CD18" s="47"/>
      <c r="CE18" s="7"/>
      <c r="CF18" s="47"/>
      <c r="CG18" s="7"/>
      <c r="CH18" s="47"/>
      <c r="CI18" s="7"/>
      <c r="CJ18" s="47"/>
      <c r="CK18" s="6"/>
      <c r="CL18" s="6"/>
      <c r="CM18" s="7"/>
      <c r="CN18" s="48"/>
      <c r="CO18" s="6"/>
      <c r="CP18" s="6"/>
      <c r="CQ18" s="7"/>
      <c r="CR18" s="48"/>
      <c r="CS18" s="7"/>
      <c r="CT18" s="48"/>
      <c r="CU18" s="6"/>
      <c r="CV18" s="6"/>
      <c r="CW18" s="7"/>
      <c r="CX18" s="47"/>
      <c r="CY18" s="6"/>
      <c r="CZ18" s="7"/>
      <c r="DA18" s="39"/>
      <c r="DB18" s="3"/>
      <c r="DC18" s="4"/>
    </row>
    <row r="19" spans="1:107" ht="28.5" thickBot="1">
      <c r="A19" s="64"/>
      <c r="B19" s="117" t="s">
        <v>90</v>
      </c>
      <c r="C19" s="118"/>
      <c r="D19" s="119"/>
      <c r="E19" s="120">
        <f t="shared" si="4"/>
        <v>0</v>
      </c>
      <c r="F19" s="121"/>
      <c r="G19" s="122"/>
      <c r="H19" s="119"/>
      <c r="I19" s="123">
        <f t="shared" si="5"/>
        <v>0</v>
      </c>
      <c r="J19" s="121">
        <v>1</v>
      </c>
      <c r="K19" s="124"/>
      <c r="L19" s="125"/>
      <c r="M19" s="119">
        <f t="shared" si="9"/>
        <v>3</v>
      </c>
      <c r="N19" s="119">
        <f t="shared" si="10"/>
        <v>7</v>
      </c>
      <c r="O19" s="125"/>
      <c r="P19" s="119">
        <f t="shared" ref="P19:R34" si="18">1*$J19</f>
        <v>1</v>
      </c>
      <c r="Q19" s="119">
        <f t="shared" si="18"/>
        <v>1</v>
      </c>
      <c r="R19" s="119">
        <f t="shared" si="18"/>
        <v>1</v>
      </c>
      <c r="S19" s="125"/>
      <c r="T19" s="125"/>
      <c r="U19" s="126">
        <f t="shared" si="16"/>
        <v>5</v>
      </c>
      <c r="V19" s="125"/>
      <c r="W19" s="119">
        <f t="shared" si="12"/>
        <v>5</v>
      </c>
      <c r="X19" s="119">
        <f t="shared" si="13"/>
        <v>3</v>
      </c>
      <c r="Y19" s="125"/>
      <c r="Z19" s="125"/>
      <c r="AA19" s="125"/>
      <c r="AB19" s="125"/>
      <c r="AC19" s="119">
        <f t="shared" si="14"/>
        <v>1</v>
      </c>
      <c r="AD19" s="119">
        <f t="shared" si="15"/>
        <v>2</v>
      </c>
      <c r="AE19" s="119">
        <f t="shared" si="15"/>
        <v>2</v>
      </c>
      <c r="AF19" s="119">
        <f t="shared" si="15"/>
        <v>2</v>
      </c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7"/>
      <c r="AT19" s="127"/>
      <c r="AU19" s="127"/>
      <c r="AV19" s="127"/>
      <c r="AW19" s="128"/>
      <c r="AX19" s="116">
        <f t="shared" si="8"/>
        <v>33</v>
      </c>
      <c r="CA19" s="46">
        <v>14</v>
      </c>
      <c r="CB19" s="47"/>
      <c r="CC19" s="7"/>
      <c r="CD19" s="47"/>
      <c r="CE19" s="7"/>
      <c r="CF19" s="47"/>
      <c r="CG19" s="7"/>
      <c r="CH19" s="47"/>
      <c r="CI19" s="7"/>
      <c r="CJ19" s="47"/>
      <c r="CK19" s="6"/>
      <c r="CL19" s="6"/>
      <c r="CM19" s="7"/>
      <c r="CN19" s="48"/>
      <c r="CO19" s="6"/>
      <c r="CP19" s="6"/>
      <c r="CQ19" s="7"/>
      <c r="CR19" s="48"/>
      <c r="CS19" s="7"/>
      <c r="CT19" s="48"/>
      <c r="CU19" s="6"/>
      <c r="CV19" s="6"/>
      <c r="CW19" s="7"/>
      <c r="CX19" s="47"/>
      <c r="CY19" s="6"/>
      <c r="CZ19" s="7"/>
      <c r="DA19" s="39"/>
      <c r="DB19" s="3"/>
      <c r="DC19" s="4"/>
    </row>
    <row r="20" spans="1:107" ht="30.75" thickBot="1">
      <c r="A20" s="64"/>
      <c r="B20" s="117" t="s">
        <v>91</v>
      </c>
      <c r="C20" s="118"/>
      <c r="D20" s="119"/>
      <c r="E20" s="120">
        <f t="shared" si="4"/>
        <v>0</v>
      </c>
      <c r="F20" s="121"/>
      <c r="G20" s="122"/>
      <c r="H20" s="119"/>
      <c r="I20" s="123">
        <f t="shared" si="5"/>
        <v>0</v>
      </c>
      <c r="J20" s="121">
        <v>1</v>
      </c>
      <c r="K20" s="124"/>
      <c r="L20" s="125"/>
      <c r="M20" s="119">
        <f t="shared" si="9"/>
        <v>3</v>
      </c>
      <c r="N20" s="119">
        <f t="shared" ref="N20:N22" si="19">6*$J20</f>
        <v>6</v>
      </c>
      <c r="O20" s="125"/>
      <c r="P20" s="119">
        <f t="shared" si="18"/>
        <v>1</v>
      </c>
      <c r="Q20" s="119">
        <f t="shared" si="18"/>
        <v>1</v>
      </c>
      <c r="R20" s="119">
        <f t="shared" si="18"/>
        <v>1</v>
      </c>
      <c r="S20" s="125"/>
      <c r="T20" s="125"/>
      <c r="U20" s="126">
        <f t="shared" si="16"/>
        <v>5</v>
      </c>
      <c r="V20" s="125"/>
      <c r="W20" s="119">
        <f t="shared" si="12"/>
        <v>5</v>
      </c>
      <c r="X20" s="119">
        <f t="shared" ref="X20:X21" si="20">4*$J20</f>
        <v>4</v>
      </c>
      <c r="Y20" s="125"/>
      <c r="Z20" s="125"/>
      <c r="AA20" s="125"/>
      <c r="AB20" s="125"/>
      <c r="AC20" s="119">
        <f t="shared" si="14"/>
        <v>1</v>
      </c>
      <c r="AD20" s="119">
        <f t="shared" si="15"/>
        <v>2</v>
      </c>
      <c r="AE20" s="119">
        <f t="shared" ref="AE20:AE22" si="21">1*$J20</f>
        <v>1</v>
      </c>
      <c r="AF20" s="119">
        <f t="shared" si="15"/>
        <v>2</v>
      </c>
      <c r="AG20" s="119">
        <f t="shared" si="15"/>
        <v>2</v>
      </c>
      <c r="AH20" s="119">
        <f t="shared" ref="AH20:AH23" si="22">1*$J20</f>
        <v>1</v>
      </c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7"/>
      <c r="AT20" s="127"/>
      <c r="AU20" s="127"/>
      <c r="AV20" s="127"/>
      <c r="AW20" s="128"/>
      <c r="AX20" s="116">
        <f t="shared" si="8"/>
        <v>35</v>
      </c>
      <c r="AZ20" s="18" t="s">
        <v>92</v>
      </c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7"/>
      <c r="BX20" s="135"/>
      <c r="BY20" s="51"/>
      <c r="CA20" s="46">
        <v>15</v>
      </c>
      <c r="CB20" s="47"/>
      <c r="CC20" s="7"/>
      <c r="CD20" s="47"/>
      <c r="CE20" s="7"/>
      <c r="CF20" s="47"/>
      <c r="CG20" s="7"/>
      <c r="CH20" s="47"/>
      <c r="CI20" s="7"/>
      <c r="CJ20" s="47"/>
      <c r="CK20" s="6"/>
      <c r="CL20" s="6"/>
      <c r="CM20" s="7"/>
      <c r="CN20" s="48"/>
      <c r="CO20" s="6"/>
      <c r="CP20" s="6"/>
      <c r="CQ20" s="7"/>
      <c r="CR20" s="48"/>
      <c r="CS20" s="7"/>
      <c r="CT20" s="48"/>
      <c r="CU20" s="6"/>
      <c r="CV20" s="6"/>
      <c r="CW20" s="7"/>
      <c r="CX20" s="47"/>
      <c r="CY20" s="6"/>
      <c r="CZ20" s="7"/>
      <c r="DA20" s="39"/>
      <c r="DB20" s="3"/>
      <c r="DC20" s="4"/>
    </row>
    <row r="21" spans="1:107" ht="28.5" thickBot="1">
      <c r="A21" s="64"/>
      <c r="B21" s="117" t="s">
        <v>93</v>
      </c>
      <c r="C21" s="118"/>
      <c r="D21" s="119"/>
      <c r="E21" s="120">
        <f t="shared" si="4"/>
        <v>0</v>
      </c>
      <c r="F21" s="121"/>
      <c r="G21" s="122"/>
      <c r="H21" s="119"/>
      <c r="I21" s="123">
        <f t="shared" si="5"/>
        <v>0</v>
      </c>
      <c r="J21" s="121">
        <v>1</v>
      </c>
      <c r="K21" s="124"/>
      <c r="L21" s="125"/>
      <c r="M21" s="119">
        <f t="shared" si="9"/>
        <v>3</v>
      </c>
      <c r="N21" s="119">
        <f t="shared" si="19"/>
        <v>6</v>
      </c>
      <c r="O21" s="125"/>
      <c r="P21" s="119">
        <f t="shared" si="18"/>
        <v>1</v>
      </c>
      <c r="Q21" s="119">
        <f t="shared" si="18"/>
        <v>1</v>
      </c>
      <c r="R21" s="119">
        <f t="shared" si="18"/>
        <v>1</v>
      </c>
      <c r="S21" s="125"/>
      <c r="T21" s="125"/>
      <c r="U21" s="126">
        <f t="shared" si="16"/>
        <v>5</v>
      </c>
      <c r="V21" s="136"/>
      <c r="W21" s="119">
        <f t="shared" si="12"/>
        <v>5</v>
      </c>
      <c r="X21" s="119">
        <f t="shared" si="20"/>
        <v>4</v>
      </c>
      <c r="Y21" s="125"/>
      <c r="Z21" s="125"/>
      <c r="AA21" s="125"/>
      <c r="AB21" s="125"/>
      <c r="AC21" s="119">
        <f t="shared" si="14"/>
        <v>1</v>
      </c>
      <c r="AD21" s="119">
        <f t="shared" si="15"/>
        <v>2</v>
      </c>
      <c r="AE21" s="119">
        <f t="shared" si="21"/>
        <v>1</v>
      </c>
      <c r="AF21" s="119">
        <f t="shared" si="15"/>
        <v>2</v>
      </c>
      <c r="AG21" s="119">
        <f t="shared" si="15"/>
        <v>2</v>
      </c>
      <c r="AH21" s="119">
        <f t="shared" si="22"/>
        <v>1</v>
      </c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7"/>
      <c r="AT21" s="127"/>
      <c r="AU21" s="127"/>
      <c r="AV21" s="127"/>
      <c r="AW21" s="128"/>
      <c r="AX21" s="116">
        <f t="shared" si="8"/>
        <v>35</v>
      </c>
      <c r="AZ21" s="137" t="s">
        <v>13</v>
      </c>
      <c r="BA21" s="65" t="s">
        <v>94</v>
      </c>
      <c r="BB21" s="6"/>
      <c r="BC21" s="6"/>
      <c r="BD21" s="6"/>
      <c r="BE21" s="6"/>
      <c r="BF21" s="7"/>
      <c r="BG21" s="138" t="s">
        <v>35</v>
      </c>
      <c r="BH21" s="6"/>
      <c r="BI21" s="6"/>
      <c r="BJ21" s="6"/>
      <c r="BK21" s="6"/>
      <c r="BL21" s="6"/>
      <c r="BM21" s="7"/>
      <c r="BN21" s="139" t="s">
        <v>95</v>
      </c>
      <c r="BO21" s="6"/>
      <c r="BP21" s="7"/>
      <c r="BQ21" s="138" t="s">
        <v>96</v>
      </c>
      <c r="BR21" s="6"/>
      <c r="BS21" s="6"/>
      <c r="BT21" s="6"/>
      <c r="BU21" s="6"/>
      <c r="BV21" s="6"/>
      <c r="BW21" s="7"/>
      <c r="BX21" s="140"/>
      <c r="BY21" s="141"/>
      <c r="CA21" s="46">
        <v>16</v>
      </c>
      <c r="CB21" s="47"/>
      <c r="CC21" s="7"/>
      <c r="CD21" s="47"/>
      <c r="CE21" s="7"/>
      <c r="CF21" s="47"/>
      <c r="CG21" s="7"/>
      <c r="CH21" s="47"/>
      <c r="CI21" s="7"/>
      <c r="CJ21" s="47"/>
      <c r="CK21" s="6"/>
      <c r="CL21" s="6"/>
      <c r="CM21" s="7"/>
      <c r="CN21" s="48"/>
      <c r="CO21" s="6"/>
      <c r="CP21" s="6"/>
      <c r="CQ21" s="7"/>
      <c r="CR21" s="48"/>
      <c r="CS21" s="7"/>
      <c r="CT21" s="48"/>
      <c r="CU21" s="6"/>
      <c r="CV21" s="6"/>
      <c r="CW21" s="7"/>
      <c r="CX21" s="47"/>
      <c r="CY21" s="6"/>
      <c r="CZ21" s="7"/>
      <c r="DA21" s="39"/>
      <c r="DB21" s="3"/>
      <c r="DC21" s="4"/>
    </row>
    <row r="22" spans="1:107" ht="28.5" thickBot="1">
      <c r="A22" s="64"/>
      <c r="B22" s="117" t="s">
        <v>97</v>
      </c>
      <c r="C22" s="118"/>
      <c r="D22" s="119"/>
      <c r="E22" s="120">
        <f t="shared" si="4"/>
        <v>0</v>
      </c>
      <c r="F22" s="121"/>
      <c r="G22" s="122"/>
      <c r="H22" s="119"/>
      <c r="I22" s="123">
        <f t="shared" si="5"/>
        <v>0</v>
      </c>
      <c r="J22" s="121">
        <v>1</v>
      </c>
      <c r="K22" s="124"/>
      <c r="L22" s="125"/>
      <c r="M22" s="119">
        <f t="shared" si="9"/>
        <v>3</v>
      </c>
      <c r="N22" s="119">
        <f t="shared" si="19"/>
        <v>6</v>
      </c>
      <c r="O22" s="125"/>
      <c r="P22" s="119">
        <f t="shared" si="18"/>
        <v>1</v>
      </c>
      <c r="Q22" s="119">
        <f t="shared" si="18"/>
        <v>1</v>
      </c>
      <c r="R22" s="119">
        <f t="shared" si="18"/>
        <v>1</v>
      </c>
      <c r="S22" s="125"/>
      <c r="T22" s="125"/>
      <c r="U22" s="126">
        <f t="shared" si="16"/>
        <v>5</v>
      </c>
      <c r="V22" s="136"/>
      <c r="W22" s="119">
        <f t="shared" si="12"/>
        <v>5</v>
      </c>
      <c r="X22" s="125"/>
      <c r="Y22" s="119">
        <f t="shared" ref="Y22:Y23" si="23">2*$J22</f>
        <v>2</v>
      </c>
      <c r="Z22" s="119">
        <f t="shared" ref="Z22:AD35" si="24">1*$J22</f>
        <v>1</v>
      </c>
      <c r="AA22" s="119">
        <f t="shared" si="24"/>
        <v>1</v>
      </c>
      <c r="AB22" s="119">
        <f t="shared" si="24"/>
        <v>1</v>
      </c>
      <c r="AC22" s="119">
        <f t="shared" si="24"/>
        <v>1</v>
      </c>
      <c r="AD22" s="119">
        <f t="shared" si="15"/>
        <v>2</v>
      </c>
      <c r="AE22" s="119">
        <f t="shared" si="21"/>
        <v>1</v>
      </c>
      <c r="AF22" s="119">
        <f t="shared" si="15"/>
        <v>2</v>
      </c>
      <c r="AG22" s="119">
        <f t="shared" si="15"/>
        <v>2</v>
      </c>
      <c r="AH22" s="119">
        <f t="shared" si="22"/>
        <v>1</v>
      </c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7"/>
      <c r="AT22" s="127"/>
      <c r="AU22" s="127"/>
      <c r="AV22" s="127"/>
      <c r="AW22" s="128"/>
      <c r="AX22" s="116">
        <f t="shared" si="8"/>
        <v>36</v>
      </c>
      <c r="AZ22" s="74">
        <v>1</v>
      </c>
      <c r="BA22" s="142"/>
      <c r="BB22" s="6"/>
      <c r="BC22" s="6"/>
      <c r="BD22" s="6"/>
      <c r="BE22" s="6"/>
      <c r="BF22" s="7"/>
      <c r="BG22" s="143"/>
      <c r="BH22" s="32"/>
      <c r="BI22" s="32"/>
      <c r="BJ22" s="32"/>
      <c r="BK22" s="32"/>
      <c r="BL22" s="32"/>
      <c r="BM22" s="31"/>
      <c r="BN22" s="144"/>
      <c r="BO22" s="6"/>
      <c r="BP22" s="7"/>
      <c r="BQ22" s="142"/>
      <c r="BR22" s="6"/>
      <c r="BS22" s="6"/>
      <c r="BT22" s="6"/>
      <c r="BU22" s="6"/>
      <c r="BV22" s="6"/>
      <c r="BW22" s="7"/>
      <c r="BX22" s="145"/>
      <c r="BY22" s="40"/>
      <c r="CA22" s="46">
        <v>17</v>
      </c>
      <c r="CB22" s="47"/>
      <c r="CC22" s="7"/>
      <c r="CD22" s="47"/>
      <c r="CE22" s="7"/>
      <c r="CF22" s="47"/>
      <c r="CG22" s="7"/>
      <c r="CH22" s="47"/>
      <c r="CI22" s="7"/>
      <c r="CJ22" s="47"/>
      <c r="CK22" s="6"/>
      <c r="CL22" s="6"/>
      <c r="CM22" s="7"/>
      <c r="CN22" s="48"/>
      <c r="CO22" s="6"/>
      <c r="CP22" s="6"/>
      <c r="CQ22" s="7"/>
      <c r="CR22" s="48"/>
      <c r="CS22" s="7"/>
      <c r="CT22" s="48"/>
      <c r="CU22" s="6"/>
      <c r="CV22" s="6"/>
      <c r="CW22" s="7"/>
      <c r="CX22" s="47"/>
      <c r="CY22" s="6"/>
      <c r="CZ22" s="7"/>
      <c r="DA22" s="39"/>
      <c r="DB22" s="3"/>
      <c r="DC22" s="4"/>
    </row>
    <row r="23" spans="1:107" ht="28.5" thickBot="1">
      <c r="A23" s="36"/>
      <c r="B23" s="88" t="s">
        <v>98</v>
      </c>
      <c r="C23" s="89"/>
      <c r="D23" s="90"/>
      <c r="E23" s="146">
        <f t="shared" si="4"/>
        <v>0</v>
      </c>
      <c r="F23" s="92"/>
      <c r="G23" s="93"/>
      <c r="H23" s="90"/>
      <c r="I23" s="91">
        <f t="shared" si="5"/>
        <v>0</v>
      </c>
      <c r="J23" s="147">
        <v>1</v>
      </c>
      <c r="K23" s="148"/>
      <c r="L23" s="149"/>
      <c r="M23" s="150">
        <f t="shared" si="9"/>
        <v>3</v>
      </c>
      <c r="N23" s="150">
        <f>5*$J23</f>
        <v>5</v>
      </c>
      <c r="O23" s="149"/>
      <c r="P23" s="150">
        <f t="shared" si="18"/>
        <v>1</v>
      </c>
      <c r="Q23" s="150">
        <f t="shared" si="18"/>
        <v>1</v>
      </c>
      <c r="R23" s="150">
        <f t="shared" si="18"/>
        <v>1</v>
      </c>
      <c r="S23" s="149"/>
      <c r="T23" s="149"/>
      <c r="U23" s="151">
        <f t="shared" si="16"/>
        <v>5</v>
      </c>
      <c r="V23" s="152"/>
      <c r="W23" s="150">
        <f t="shared" si="12"/>
        <v>5</v>
      </c>
      <c r="X23" s="149"/>
      <c r="Y23" s="150">
        <f t="shared" si="23"/>
        <v>2</v>
      </c>
      <c r="Z23" s="150">
        <f>2*$J23</f>
        <v>2</v>
      </c>
      <c r="AA23" s="150">
        <f t="shared" si="24"/>
        <v>1</v>
      </c>
      <c r="AB23" s="150">
        <f t="shared" si="24"/>
        <v>1</v>
      </c>
      <c r="AC23" s="153">
        <f t="shared" si="24"/>
        <v>1</v>
      </c>
      <c r="AD23" s="150">
        <f t="shared" si="24"/>
        <v>1</v>
      </c>
      <c r="AE23" s="149"/>
      <c r="AF23" s="153">
        <f t="shared" si="15"/>
        <v>2</v>
      </c>
      <c r="AG23" s="153">
        <f t="shared" si="15"/>
        <v>2</v>
      </c>
      <c r="AH23" s="153">
        <f t="shared" si="22"/>
        <v>1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54"/>
      <c r="AT23" s="154"/>
      <c r="AU23" s="154"/>
      <c r="AV23" s="154"/>
      <c r="AW23" s="155"/>
      <c r="AX23" s="116">
        <f t="shared" si="8"/>
        <v>34</v>
      </c>
      <c r="AZ23" s="156">
        <v>2</v>
      </c>
      <c r="BA23" s="142"/>
      <c r="BB23" s="6"/>
      <c r="BC23" s="6"/>
      <c r="BD23" s="6"/>
      <c r="BE23" s="6"/>
      <c r="BF23" s="7"/>
      <c r="BG23" s="143"/>
      <c r="BH23" s="32"/>
      <c r="BI23" s="32"/>
      <c r="BJ23" s="32"/>
      <c r="BK23" s="32"/>
      <c r="BL23" s="32"/>
      <c r="BM23" s="31"/>
      <c r="BN23" s="144"/>
      <c r="BO23" s="6"/>
      <c r="BP23" s="7"/>
      <c r="BQ23" s="142"/>
      <c r="BR23" s="6"/>
      <c r="BS23" s="6"/>
      <c r="BT23" s="6"/>
      <c r="BU23" s="6"/>
      <c r="BV23" s="6"/>
      <c r="BW23" s="7"/>
      <c r="BX23" s="145"/>
      <c r="BY23" s="40"/>
      <c r="CA23" s="46">
        <v>18</v>
      </c>
      <c r="CB23" s="47"/>
      <c r="CC23" s="7"/>
      <c r="CD23" s="47"/>
      <c r="CE23" s="7"/>
      <c r="CF23" s="47"/>
      <c r="CG23" s="7"/>
      <c r="CH23" s="47"/>
      <c r="CI23" s="7"/>
      <c r="CJ23" s="47"/>
      <c r="CK23" s="6"/>
      <c r="CL23" s="6"/>
      <c r="CM23" s="7"/>
      <c r="CN23" s="48"/>
      <c r="CO23" s="6"/>
      <c r="CP23" s="6"/>
      <c r="CQ23" s="7"/>
      <c r="CR23" s="48"/>
      <c r="CS23" s="7"/>
      <c r="CT23" s="48"/>
      <c r="CU23" s="6"/>
      <c r="CV23" s="6"/>
      <c r="CW23" s="7"/>
      <c r="CX23" s="47"/>
      <c r="CY23" s="6"/>
      <c r="CZ23" s="7"/>
      <c r="DA23" s="39"/>
      <c r="DB23" s="3"/>
      <c r="DC23" s="4"/>
    </row>
    <row r="24" spans="1:107" ht="28.5" thickBot="1">
      <c r="A24" s="157" t="s">
        <v>99</v>
      </c>
      <c r="B24" s="77" t="s">
        <v>100</v>
      </c>
      <c r="C24" s="82"/>
      <c r="D24" s="82"/>
      <c r="E24" s="110">
        <f t="shared" si="4"/>
        <v>0</v>
      </c>
      <c r="F24" s="81"/>
      <c r="G24" s="82"/>
      <c r="H24" s="79"/>
      <c r="I24" s="80">
        <f t="shared" si="5"/>
        <v>0</v>
      </c>
      <c r="J24" s="158">
        <v>1</v>
      </c>
      <c r="K24" s="159"/>
      <c r="L24" s="159"/>
      <c r="M24" s="160">
        <f t="shared" ref="M24:N35" si="25">2*$J24</f>
        <v>2</v>
      </c>
      <c r="N24" s="160">
        <f t="shared" si="25"/>
        <v>2</v>
      </c>
      <c r="O24" s="159"/>
      <c r="P24" s="160">
        <f t="shared" si="18"/>
        <v>1</v>
      </c>
      <c r="Q24" s="159"/>
      <c r="R24" s="159"/>
      <c r="S24" s="159"/>
      <c r="T24" s="159"/>
      <c r="U24" s="161">
        <f t="shared" ref="U24:U35" si="26">4*$J24</f>
        <v>4</v>
      </c>
      <c r="V24" s="159"/>
      <c r="W24" s="160">
        <f t="shared" ref="W24:W25" si="27">3*$J24</f>
        <v>3</v>
      </c>
      <c r="X24" s="162"/>
      <c r="Y24" s="160">
        <f t="shared" ref="Y24:Y25" si="28">3*$J24</f>
        <v>3</v>
      </c>
      <c r="Z24" s="159"/>
      <c r="AA24" s="159"/>
      <c r="AB24" s="159"/>
      <c r="AC24" s="159"/>
      <c r="AD24" s="160">
        <f t="shared" si="24"/>
        <v>1</v>
      </c>
      <c r="AE24" s="159"/>
      <c r="AF24" s="159"/>
      <c r="AG24" s="160">
        <f t="shared" si="15"/>
        <v>2</v>
      </c>
      <c r="AH24" s="162"/>
      <c r="AI24" s="162"/>
      <c r="AJ24" s="162"/>
      <c r="AK24" s="162"/>
      <c r="AL24" s="160">
        <f>17*$J24</f>
        <v>17</v>
      </c>
      <c r="AM24" s="125"/>
      <c r="AN24" s="125"/>
      <c r="AO24" s="125"/>
      <c r="AP24" s="125"/>
      <c r="AQ24" s="125"/>
      <c r="AR24" s="162"/>
      <c r="AS24" s="159"/>
      <c r="AT24" s="159"/>
      <c r="AU24" s="159"/>
      <c r="AV24" s="159"/>
      <c r="AW24" s="163"/>
      <c r="AX24" s="116">
        <f t="shared" si="8"/>
        <v>35</v>
      </c>
      <c r="AZ24" s="74">
        <v>3</v>
      </c>
      <c r="BA24" s="142"/>
      <c r="BB24" s="6"/>
      <c r="BC24" s="6"/>
      <c r="BD24" s="6"/>
      <c r="BE24" s="6"/>
      <c r="BF24" s="7"/>
      <c r="BG24" s="143"/>
      <c r="BH24" s="32"/>
      <c r="BI24" s="32"/>
      <c r="BJ24" s="32"/>
      <c r="BK24" s="32"/>
      <c r="BL24" s="32"/>
      <c r="BM24" s="31"/>
      <c r="BN24" s="144"/>
      <c r="BO24" s="6"/>
      <c r="BP24" s="7"/>
      <c r="BQ24" s="142"/>
      <c r="BR24" s="6"/>
      <c r="BS24" s="6"/>
      <c r="BT24" s="6"/>
      <c r="BU24" s="6"/>
      <c r="BV24" s="6"/>
      <c r="BW24" s="7"/>
      <c r="BX24" s="145"/>
      <c r="BY24" s="40"/>
      <c r="CA24" s="46">
        <v>19</v>
      </c>
      <c r="CB24" s="47"/>
      <c r="CC24" s="7"/>
      <c r="CD24" s="47"/>
      <c r="CE24" s="7"/>
      <c r="CF24" s="47"/>
      <c r="CG24" s="7"/>
      <c r="CH24" s="47"/>
      <c r="CI24" s="7"/>
      <c r="CJ24" s="47"/>
      <c r="CK24" s="6"/>
      <c r="CL24" s="6"/>
      <c r="CM24" s="7"/>
      <c r="CN24" s="48"/>
      <c r="CO24" s="6"/>
      <c r="CP24" s="6"/>
      <c r="CQ24" s="7"/>
      <c r="CR24" s="48"/>
      <c r="CS24" s="7"/>
      <c r="CT24" s="48"/>
      <c r="CU24" s="6"/>
      <c r="CV24" s="6"/>
      <c r="CW24" s="7"/>
      <c r="CX24" s="47"/>
      <c r="CY24" s="6"/>
      <c r="CZ24" s="7"/>
      <c r="DA24" s="39"/>
      <c r="DB24" s="3"/>
      <c r="DC24" s="4"/>
    </row>
    <row r="25" spans="1:107" ht="28.5" thickBot="1">
      <c r="A25" s="39"/>
      <c r="B25" s="117" t="s">
        <v>66</v>
      </c>
      <c r="C25" s="122"/>
      <c r="D25" s="122"/>
      <c r="E25" s="120">
        <f t="shared" si="4"/>
        <v>0</v>
      </c>
      <c r="F25" s="121"/>
      <c r="G25" s="122"/>
      <c r="H25" s="119"/>
      <c r="I25" s="123">
        <f t="shared" si="5"/>
        <v>0</v>
      </c>
      <c r="J25" s="121">
        <v>1</v>
      </c>
      <c r="K25" s="127"/>
      <c r="L25" s="127"/>
      <c r="M25" s="119">
        <f t="shared" si="25"/>
        <v>2</v>
      </c>
      <c r="N25" s="119">
        <f t="shared" si="25"/>
        <v>2</v>
      </c>
      <c r="O25" s="127"/>
      <c r="P25" s="119">
        <f t="shared" si="18"/>
        <v>1</v>
      </c>
      <c r="Q25" s="127"/>
      <c r="R25" s="127"/>
      <c r="S25" s="127"/>
      <c r="T25" s="127"/>
      <c r="U25" s="126">
        <f t="shared" si="26"/>
        <v>4</v>
      </c>
      <c r="V25" s="127"/>
      <c r="W25" s="160">
        <f t="shared" si="27"/>
        <v>3</v>
      </c>
      <c r="X25" s="125"/>
      <c r="Y25" s="160">
        <f t="shared" si="28"/>
        <v>3</v>
      </c>
      <c r="Z25" s="127"/>
      <c r="AA25" s="127"/>
      <c r="AB25" s="127"/>
      <c r="AC25" s="127"/>
      <c r="AD25" s="119">
        <f t="shared" si="24"/>
        <v>1</v>
      </c>
      <c r="AE25" s="127"/>
      <c r="AF25" s="127"/>
      <c r="AG25" s="119">
        <f t="shared" si="15"/>
        <v>2</v>
      </c>
      <c r="AH25" s="125"/>
      <c r="AI25" s="125"/>
      <c r="AJ25" s="125"/>
      <c r="AK25" s="125"/>
      <c r="AL25" s="125"/>
      <c r="AM25" s="160">
        <f>17*$J25</f>
        <v>17</v>
      </c>
      <c r="AN25" s="125"/>
      <c r="AO25" s="125"/>
      <c r="AP25" s="125"/>
      <c r="AQ25" s="125"/>
      <c r="AR25" s="125"/>
      <c r="AS25" s="127"/>
      <c r="AT25" s="127"/>
      <c r="AU25" s="127"/>
      <c r="AV25" s="127"/>
      <c r="AW25" s="128"/>
      <c r="AX25" s="116">
        <f t="shared" si="8"/>
        <v>35</v>
      </c>
      <c r="AZ25" s="156">
        <v>4</v>
      </c>
      <c r="BA25" s="142"/>
      <c r="BB25" s="6"/>
      <c r="BC25" s="6"/>
      <c r="BD25" s="6"/>
      <c r="BE25" s="6"/>
      <c r="BF25" s="7"/>
      <c r="BG25" s="143"/>
      <c r="BH25" s="32"/>
      <c r="BI25" s="32"/>
      <c r="BJ25" s="32"/>
      <c r="BK25" s="32"/>
      <c r="BL25" s="32"/>
      <c r="BM25" s="31"/>
      <c r="BN25" s="144"/>
      <c r="BO25" s="6"/>
      <c r="BP25" s="7"/>
      <c r="BQ25" s="142"/>
      <c r="BR25" s="6"/>
      <c r="BS25" s="6"/>
      <c r="BT25" s="6"/>
      <c r="BU25" s="6"/>
      <c r="BV25" s="6"/>
      <c r="BW25" s="7"/>
      <c r="BX25" s="145"/>
      <c r="BY25" s="40"/>
      <c r="CA25" s="46">
        <v>20</v>
      </c>
      <c r="CB25" s="47"/>
      <c r="CC25" s="7"/>
      <c r="CD25" s="47"/>
      <c r="CE25" s="7"/>
      <c r="CF25" s="47"/>
      <c r="CG25" s="7"/>
      <c r="CH25" s="47"/>
      <c r="CI25" s="7"/>
      <c r="CJ25" s="47"/>
      <c r="CK25" s="6"/>
      <c r="CL25" s="6"/>
      <c r="CM25" s="7"/>
      <c r="CN25" s="48"/>
      <c r="CO25" s="6"/>
      <c r="CP25" s="6"/>
      <c r="CQ25" s="7"/>
      <c r="CR25" s="48"/>
      <c r="CS25" s="7"/>
      <c r="CT25" s="48"/>
      <c r="CU25" s="6"/>
      <c r="CV25" s="6"/>
      <c r="CW25" s="7"/>
      <c r="CX25" s="47"/>
      <c r="CY25" s="6"/>
      <c r="CZ25" s="7"/>
      <c r="DA25" s="39"/>
      <c r="DB25" s="3"/>
      <c r="DC25" s="4"/>
    </row>
    <row r="26" spans="1:107" ht="28.5" thickBot="1">
      <c r="A26" s="39"/>
      <c r="B26" s="117" t="s">
        <v>101</v>
      </c>
      <c r="C26" s="122"/>
      <c r="D26" s="122"/>
      <c r="E26" s="120">
        <f t="shared" si="4"/>
        <v>0</v>
      </c>
      <c r="F26" s="121"/>
      <c r="G26" s="122"/>
      <c r="H26" s="119"/>
      <c r="I26" s="123">
        <f t="shared" si="5"/>
        <v>0</v>
      </c>
      <c r="J26" s="121">
        <v>1</v>
      </c>
      <c r="K26" s="127"/>
      <c r="L26" s="127"/>
      <c r="M26" s="119">
        <f t="shared" si="25"/>
        <v>2</v>
      </c>
      <c r="N26" s="119">
        <f t="shared" si="25"/>
        <v>2</v>
      </c>
      <c r="O26" s="127"/>
      <c r="P26" s="119">
        <f t="shared" si="18"/>
        <v>1</v>
      </c>
      <c r="Q26" s="127"/>
      <c r="R26" s="127"/>
      <c r="S26" s="127"/>
      <c r="T26" s="127"/>
      <c r="U26" s="126">
        <f t="shared" si="26"/>
        <v>4</v>
      </c>
      <c r="V26" s="127"/>
      <c r="W26" s="159"/>
      <c r="X26" s="159"/>
      <c r="Y26" s="159"/>
      <c r="Z26" s="127"/>
      <c r="AA26" s="127"/>
      <c r="AB26" s="127"/>
      <c r="AC26" s="127"/>
      <c r="AD26" s="119">
        <f t="shared" si="24"/>
        <v>1</v>
      </c>
      <c r="AE26" s="127"/>
      <c r="AF26" s="127"/>
      <c r="AG26" s="119">
        <f t="shared" si="15"/>
        <v>2</v>
      </c>
      <c r="AH26" s="125"/>
      <c r="AI26" s="125"/>
      <c r="AJ26" s="125"/>
      <c r="AK26" s="125"/>
      <c r="AL26" s="125"/>
      <c r="AM26" s="125"/>
      <c r="AN26" s="160">
        <f>20*$J26</f>
        <v>20</v>
      </c>
      <c r="AO26" s="125"/>
      <c r="AP26" s="125"/>
      <c r="AQ26" s="125"/>
      <c r="AR26" s="125"/>
      <c r="AS26" s="127"/>
      <c r="AT26" s="127"/>
      <c r="AU26" s="127"/>
      <c r="AV26" s="127"/>
      <c r="AW26" s="128"/>
      <c r="AX26" s="116">
        <f t="shared" si="8"/>
        <v>32</v>
      </c>
      <c r="AZ26" s="164">
        <v>5</v>
      </c>
      <c r="BA26" s="142"/>
      <c r="BB26" s="6"/>
      <c r="BC26" s="6"/>
      <c r="BD26" s="6"/>
      <c r="BE26" s="6"/>
      <c r="BF26" s="7"/>
      <c r="BG26" s="165"/>
      <c r="BH26" s="6"/>
      <c r="BI26" s="6"/>
      <c r="BJ26" s="6"/>
      <c r="BK26" s="6"/>
      <c r="BL26" s="6"/>
      <c r="BM26" s="7"/>
      <c r="BN26" s="144"/>
      <c r="BO26" s="6"/>
      <c r="BP26" s="7"/>
      <c r="BQ26" s="142"/>
      <c r="BR26" s="6"/>
      <c r="BS26" s="6"/>
      <c r="BT26" s="6"/>
      <c r="BU26" s="6"/>
      <c r="BV26" s="6"/>
      <c r="BW26" s="7"/>
      <c r="BX26" s="145"/>
      <c r="BY26" s="40"/>
      <c r="CA26" s="46">
        <v>21</v>
      </c>
      <c r="CB26" s="47"/>
      <c r="CC26" s="7"/>
      <c r="CD26" s="47"/>
      <c r="CE26" s="7"/>
      <c r="CF26" s="47"/>
      <c r="CG26" s="7"/>
      <c r="CH26" s="47"/>
      <c r="CI26" s="7"/>
      <c r="CJ26" s="47"/>
      <c r="CK26" s="6"/>
      <c r="CL26" s="6"/>
      <c r="CM26" s="7"/>
      <c r="CN26" s="48"/>
      <c r="CO26" s="6"/>
      <c r="CP26" s="6"/>
      <c r="CQ26" s="7"/>
      <c r="CR26" s="48"/>
      <c r="CS26" s="7"/>
      <c r="CT26" s="48"/>
      <c r="CU26" s="6"/>
      <c r="CV26" s="6"/>
      <c r="CW26" s="7"/>
      <c r="CX26" s="47"/>
      <c r="CY26" s="6"/>
      <c r="CZ26" s="7"/>
      <c r="DA26" s="39"/>
      <c r="DB26" s="3"/>
      <c r="DC26" s="4"/>
    </row>
    <row r="27" spans="1:107" ht="28.5" thickBot="1">
      <c r="A27" s="39"/>
      <c r="B27" s="117" t="s">
        <v>68</v>
      </c>
      <c r="C27" s="122"/>
      <c r="D27" s="122"/>
      <c r="E27" s="120">
        <f t="shared" si="4"/>
        <v>0</v>
      </c>
      <c r="F27" s="121"/>
      <c r="G27" s="122"/>
      <c r="H27" s="119"/>
      <c r="I27" s="123">
        <f t="shared" si="5"/>
        <v>0</v>
      </c>
      <c r="J27" s="121">
        <v>1</v>
      </c>
      <c r="K27" s="127"/>
      <c r="L27" s="127"/>
      <c r="M27" s="119">
        <f t="shared" si="25"/>
        <v>2</v>
      </c>
      <c r="N27" s="119">
        <f t="shared" si="25"/>
        <v>2</v>
      </c>
      <c r="O27" s="127"/>
      <c r="P27" s="119">
        <f t="shared" si="18"/>
        <v>1</v>
      </c>
      <c r="Q27" s="127"/>
      <c r="R27" s="127"/>
      <c r="S27" s="127"/>
      <c r="T27" s="127"/>
      <c r="U27" s="126">
        <f t="shared" si="26"/>
        <v>4</v>
      </c>
      <c r="V27" s="126">
        <f>3*$J27</f>
        <v>3</v>
      </c>
      <c r="W27" s="127"/>
      <c r="X27" s="127"/>
      <c r="Y27" s="127"/>
      <c r="Z27" s="127"/>
      <c r="AA27" s="127"/>
      <c r="AB27" s="127"/>
      <c r="AC27" s="127"/>
      <c r="AD27" s="119">
        <f t="shared" si="24"/>
        <v>1</v>
      </c>
      <c r="AE27" s="127"/>
      <c r="AF27" s="127"/>
      <c r="AG27" s="119">
        <f t="shared" si="15"/>
        <v>2</v>
      </c>
      <c r="AH27" s="125"/>
      <c r="AI27" s="125"/>
      <c r="AJ27" s="125"/>
      <c r="AK27" s="125"/>
      <c r="AL27" s="125"/>
      <c r="AM27" s="125"/>
      <c r="AN27" s="125"/>
      <c r="AO27" s="160">
        <f>20*$J27</f>
        <v>20</v>
      </c>
      <c r="AP27" s="125"/>
      <c r="AQ27" s="125"/>
      <c r="AR27" s="125"/>
      <c r="AS27" s="127"/>
      <c r="AT27" s="127"/>
      <c r="AU27" s="127"/>
      <c r="AV27" s="127"/>
      <c r="AW27" s="128"/>
      <c r="AX27" s="116">
        <f t="shared" si="8"/>
        <v>35</v>
      </c>
      <c r="AZ27" s="166"/>
      <c r="BA27" s="167"/>
      <c r="BB27" s="3"/>
      <c r="BC27" s="3"/>
      <c r="BD27" s="3"/>
      <c r="BE27" s="3"/>
      <c r="BF27" s="3"/>
      <c r="BG27" s="167"/>
      <c r="BH27" s="3"/>
      <c r="BI27" s="3"/>
      <c r="BJ27" s="3"/>
      <c r="BK27" s="3"/>
      <c r="BL27" s="3"/>
      <c r="BM27" s="3"/>
      <c r="BN27" s="168"/>
      <c r="BO27" s="3"/>
      <c r="BP27" s="3"/>
      <c r="BQ27" s="167"/>
      <c r="BR27" s="3"/>
      <c r="BS27" s="3"/>
      <c r="BT27" s="3"/>
      <c r="BU27" s="3"/>
      <c r="BV27" s="3"/>
      <c r="BW27" s="3"/>
      <c r="BX27" s="169"/>
      <c r="BY27" s="40"/>
      <c r="CA27" s="46">
        <v>22</v>
      </c>
      <c r="CB27" s="47"/>
      <c r="CC27" s="7"/>
      <c r="CD27" s="47"/>
      <c r="CE27" s="7"/>
      <c r="CF27" s="47"/>
      <c r="CG27" s="7"/>
      <c r="CH27" s="47"/>
      <c r="CI27" s="7"/>
      <c r="CJ27" s="47"/>
      <c r="CK27" s="6"/>
      <c r="CL27" s="6"/>
      <c r="CM27" s="7"/>
      <c r="CN27" s="48"/>
      <c r="CO27" s="6"/>
      <c r="CP27" s="6"/>
      <c r="CQ27" s="7"/>
      <c r="CR27" s="48"/>
      <c r="CS27" s="7"/>
      <c r="CT27" s="48"/>
      <c r="CU27" s="6"/>
      <c r="CV27" s="6"/>
      <c r="CW27" s="7"/>
      <c r="CX27" s="47"/>
      <c r="CY27" s="6"/>
      <c r="CZ27" s="7"/>
      <c r="DA27" s="37"/>
      <c r="DB27" s="27"/>
      <c r="DC27" s="38"/>
    </row>
    <row r="28" spans="1:107" ht="28.5" thickBot="1">
      <c r="A28" s="39"/>
      <c r="B28" s="117" t="s">
        <v>69</v>
      </c>
      <c r="C28" s="122"/>
      <c r="D28" s="122"/>
      <c r="E28" s="120">
        <f t="shared" si="4"/>
        <v>0</v>
      </c>
      <c r="F28" s="121"/>
      <c r="G28" s="122"/>
      <c r="H28" s="119"/>
      <c r="I28" s="123">
        <f t="shared" si="5"/>
        <v>0</v>
      </c>
      <c r="J28" s="121">
        <v>1</v>
      </c>
      <c r="K28" s="127"/>
      <c r="L28" s="127"/>
      <c r="M28" s="119">
        <f t="shared" si="25"/>
        <v>2</v>
      </c>
      <c r="N28" s="119">
        <f t="shared" si="25"/>
        <v>2</v>
      </c>
      <c r="O28" s="127"/>
      <c r="P28" s="119">
        <f t="shared" si="18"/>
        <v>1</v>
      </c>
      <c r="Q28" s="127"/>
      <c r="R28" s="127"/>
      <c r="S28" s="127"/>
      <c r="T28" s="127"/>
      <c r="U28" s="126">
        <f t="shared" si="26"/>
        <v>4</v>
      </c>
      <c r="V28" s="127"/>
      <c r="W28" s="127"/>
      <c r="X28" s="127"/>
      <c r="Y28" s="127"/>
      <c r="Z28" s="127"/>
      <c r="AA28" s="127"/>
      <c r="AB28" s="127"/>
      <c r="AC28" s="127"/>
      <c r="AD28" s="119">
        <f t="shared" si="24"/>
        <v>1</v>
      </c>
      <c r="AE28" s="127"/>
      <c r="AF28" s="127"/>
      <c r="AG28" s="119">
        <f t="shared" si="15"/>
        <v>2</v>
      </c>
      <c r="AH28" s="125"/>
      <c r="AI28" s="125"/>
      <c r="AJ28" s="125"/>
      <c r="AK28" s="125"/>
      <c r="AL28" s="125"/>
      <c r="AM28" s="125"/>
      <c r="AN28" s="125"/>
      <c r="AO28" s="125"/>
      <c r="AP28" s="160">
        <f>20*$J28</f>
        <v>20</v>
      </c>
      <c r="AQ28" s="125"/>
      <c r="AR28" s="125"/>
      <c r="AS28" s="127"/>
      <c r="AT28" s="127"/>
      <c r="AU28" s="127"/>
      <c r="AV28" s="127"/>
      <c r="AW28" s="128"/>
      <c r="AX28" s="116">
        <f t="shared" si="8"/>
        <v>32</v>
      </c>
      <c r="AZ28" s="170" t="s">
        <v>102</v>
      </c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7"/>
      <c r="BX28" s="50"/>
      <c r="BY28" s="40"/>
      <c r="CA28" s="171" t="s">
        <v>103</v>
      </c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6"/>
      <c r="DB28" s="16"/>
      <c r="DC28" s="16"/>
    </row>
    <row r="29" spans="1:107" ht="28.5" thickBot="1">
      <c r="A29" s="39"/>
      <c r="B29" s="117" t="s">
        <v>70</v>
      </c>
      <c r="C29" s="122"/>
      <c r="D29" s="122"/>
      <c r="E29" s="120">
        <f t="shared" si="4"/>
        <v>0</v>
      </c>
      <c r="F29" s="121"/>
      <c r="G29" s="122"/>
      <c r="H29" s="119"/>
      <c r="I29" s="123">
        <f t="shared" si="5"/>
        <v>0</v>
      </c>
      <c r="J29" s="121">
        <v>1</v>
      </c>
      <c r="K29" s="127"/>
      <c r="L29" s="127"/>
      <c r="M29" s="119">
        <f t="shared" si="25"/>
        <v>2</v>
      </c>
      <c r="N29" s="119">
        <f t="shared" si="25"/>
        <v>2</v>
      </c>
      <c r="O29" s="127"/>
      <c r="P29" s="119">
        <f t="shared" si="18"/>
        <v>1</v>
      </c>
      <c r="Q29" s="127"/>
      <c r="R29" s="127"/>
      <c r="S29" s="127"/>
      <c r="T29" s="127"/>
      <c r="U29" s="126">
        <f t="shared" si="26"/>
        <v>4</v>
      </c>
      <c r="V29" s="159"/>
      <c r="W29" s="127"/>
      <c r="X29" s="127"/>
      <c r="Y29" s="127"/>
      <c r="Z29" s="127"/>
      <c r="AA29" s="127"/>
      <c r="AB29" s="127"/>
      <c r="AC29" s="127"/>
      <c r="AD29" s="119">
        <f t="shared" si="24"/>
        <v>1</v>
      </c>
      <c r="AE29" s="127"/>
      <c r="AF29" s="127"/>
      <c r="AG29" s="119">
        <f t="shared" si="15"/>
        <v>2</v>
      </c>
      <c r="AH29" s="125"/>
      <c r="AI29" s="125"/>
      <c r="AJ29" s="125"/>
      <c r="AK29" s="125"/>
      <c r="AL29" s="125"/>
      <c r="AM29" s="125"/>
      <c r="AN29" s="125"/>
      <c r="AO29" s="125"/>
      <c r="AP29" s="125"/>
      <c r="AQ29" s="160">
        <f>20*$J29</f>
        <v>20</v>
      </c>
      <c r="AR29" s="125"/>
      <c r="AS29" s="127"/>
      <c r="AT29" s="127"/>
      <c r="AU29" s="127"/>
      <c r="AV29" s="127"/>
      <c r="AW29" s="128"/>
      <c r="AX29" s="116">
        <f t="shared" si="8"/>
        <v>32</v>
      </c>
      <c r="AZ29" s="170" t="s">
        <v>104</v>
      </c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7"/>
      <c r="BP29" s="172"/>
      <c r="BQ29" s="173" t="s">
        <v>105</v>
      </c>
      <c r="BR29" s="27"/>
      <c r="BS29" s="27"/>
      <c r="BT29" s="27"/>
      <c r="BU29" s="27"/>
      <c r="BV29" s="27"/>
      <c r="BW29" s="38"/>
      <c r="BX29" s="50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</row>
    <row r="30" spans="1:107" ht="28.5" thickBot="1">
      <c r="A30" s="39"/>
      <c r="B30" s="117" t="s">
        <v>71</v>
      </c>
      <c r="C30" s="122"/>
      <c r="D30" s="122"/>
      <c r="E30" s="120">
        <f t="shared" si="4"/>
        <v>0</v>
      </c>
      <c r="F30" s="121"/>
      <c r="G30" s="122"/>
      <c r="H30" s="119"/>
      <c r="I30" s="123">
        <f t="shared" si="5"/>
        <v>0</v>
      </c>
      <c r="J30" s="121">
        <v>1</v>
      </c>
      <c r="K30" s="125"/>
      <c r="L30" s="125"/>
      <c r="M30" s="119">
        <f t="shared" si="25"/>
        <v>2</v>
      </c>
      <c r="N30" s="119">
        <f t="shared" si="25"/>
        <v>2</v>
      </c>
      <c r="O30" s="125"/>
      <c r="P30" s="119">
        <f t="shared" si="18"/>
        <v>1</v>
      </c>
      <c r="Q30" s="125"/>
      <c r="R30" s="125"/>
      <c r="S30" s="125"/>
      <c r="T30" s="125"/>
      <c r="U30" s="126">
        <f t="shared" si="26"/>
        <v>4</v>
      </c>
      <c r="V30" s="127"/>
      <c r="W30" s="127"/>
      <c r="X30" s="127"/>
      <c r="Y30" s="127"/>
      <c r="Z30" s="125"/>
      <c r="AA30" s="125"/>
      <c r="AB30" s="125"/>
      <c r="AC30" s="125"/>
      <c r="AD30" s="119">
        <f t="shared" si="24"/>
        <v>1</v>
      </c>
      <c r="AE30" s="125"/>
      <c r="AF30" s="125"/>
      <c r="AG30" s="119">
        <f t="shared" si="15"/>
        <v>2</v>
      </c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60">
        <f>20*$J30</f>
        <v>20</v>
      </c>
      <c r="AS30" s="125"/>
      <c r="AT30" s="125"/>
      <c r="AU30" s="125"/>
      <c r="AV30" s="125"/>
      <c r="AW30" s="128"/>
      <c r="AX30" s="116">
        <f t="shared" si="8"/>
        <v>32</v>
      </c>
      <c r="AZ30" s="174" t="s">
        <v>106</v>
      </c>
      <c r="BA30" s="32"/>
      <c r="BB30" s="32"/>
      <c r="BC30" s="32"/>
      <c r="BD30" s="32"/>
      <c r="BE30" s="32"/>
      <c r="BF30" s="32"/>
      <c r="BG30" s="32"/>
      <c r="BH30" s="32"/>
      <c r="BI30" s="31"/>
      <c r="BJ30" s="175" t="s">
        <v>107</v>
      </c>
      <c r="BK30" s="27"/>
      <c r="BL30" s="27"/>
      <c r="BM30" s="27"/>
      <c r="BN30" s="27"/>
      <c r="BO30" s="38"/>
      <c r="BP30" s="176"/>
      <c r="BQ30" s="177" t="s">
        <v>108</v>
      </c>
      <c r="BR30" s="31"/>
      <c r="BS30" s="170" t="s">
        <v>109</v>
      </c>
      <c r="BT30" s="6"/>
      <c r="BU30" s="6"/>
      <c r="BV30" s="6"/>
      <c r="BW30" s="7"/>
      <c r="BX30" s="50"/>
      <c r="BY30" s="51"/>
      <c r="CA30" s="178" t="s">
        <v>13</v>
      </c>
      <c r="CB30" s="179" t="s">
        <v>110</v>
      </c>
      <c r="CC30" s="31"/>
      <c r="CD30" s="179" t="s">
        <v>15</v>
      </c>
      <c r="CE30" s="31"/>
      <c r="CF30" s="179" t="s">
        <v>16</v>
      </c>
      <c r="CG30" s="31"/>
      <c r="CH30" s="179" t="s">
        <v>17</v>
      </c>
      <c r="CI30" s="31"/>
      <c r="CJ30" s="179" t="s">
        <v>111</v>
      </c>
      <c r="CK30" s="32"/>
      <c r="CL30" s="32"/>
      <c r="CM30" s="31"/>
      <c r="CN30" s="180" t="s">
        <v>112</v>
      </c>
      <c r="CO30" s="32"/>
      <c r="CP30" s="32"/>
      <c r="CQ30" s="31"/>
      <c r="CR30" s="180" t="s">
        <v>113</v>
      </c>
      <c r="CS30" s="32"/>
      <c r="CT30" s="32"/>
      <c r="CU30" s="31"/>
      <c r="CV30" s="179" t="s">
        <v>22</v>
      </c>
      <c r="CW30" s="32"/>
      <c r="CX30" s="32"/>
      <c r="CY30" s="32"/>
      <c r="CZ30" s="31"/>
    </row>
    <row r="31" spans="1:107" ht="28.5" thickBot="1">
      <c r="A31" s="39"/>
      <c r="B31" s="117" t="s">
        <v>114</v>
      </c>
      <c r="C31" s="122"/>
      <c r="D31" s="122"/>
      <c r="E31" s="120">
        <f t="shared" si="4"/>
        <v>0</v>
      </c>
      <c r="F31" s="121"/>
      <c r="G31" s="122"/>
      <c r="H31" s="119"/>
      <c r="I31" s="123">
        <f t="shared" si="5"/>
        <v>0</v>
      </c>
      <c r="J31" s="121">
        <v>1</v>
      </c>
      <c r="K31" s="125"/>
      <c r="L31" s="125"/>
      <c r="M31" s="119">
        <f t="shared" si="25"/>
        <v>2</v>
      </c>
      <c r="N31" s="119">
        <f t="shared" si="25"/>
        <v>2</v>
      </c>
      <c r="O31" s="125"/>
      <c r="P31" s="119">
        <f t="shared" si="18"/>
        <v>1</v>
      </c>
      <c r="Q31" s="125"/>
      <c r="R31" s="125"/>
      <c r="S31" s="125"/>
      <c r="T31" s="125"/>
      <c r="U31" s="126">
        <f t="shared" si="26"/>
        <v>4</v>
      </c>
      <c r="V31" s="127"/>
      <c r="W31" s="127"/>
      <c r="X31" s="127"/>
      <c r="Y31" s="127"/>
      <c r="Z31" s="125"/>
      <c r="AA31" s="125"/>
      <c r="AB31" s="125"/>
      <c r="AC31" s="125"/>
      <c r="AD31" s="119">
        <f t="shared" si="24"/>
        <v>1</v>
      </c>
      <c r="AE31" s="125"/>
      <c r="AF31" s="125"/>
      <c r="AG31" s="119">
        <f t="shared" si="15"/>
        <v>2</v>
      </c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60">
        <f>20*$J31</f>
        <v>20</v>
      </c>
      <c r="AT31" s="125"/>
      <c r="AU31" s="125"/>
      <c r="AV31" s="125"/>
      <c r="AW31" s="128"/>
      <c r="AX31" s="116">
        <f t="shared" si="8"/>
        <v>32</v>
      </c>
      <c r="AZ31" s="37"/>
      <c r="BA31" s="27"/>
      <c r="BB31" s="27"/>
      <c r="BC31" s="27"/>
      <c r="BD31" s="27"/>
      <c r="BE31" s="27"/>
      <c r="BF31" s="27"/>
      <c r="BG31" s="27"/>
      <c r="BH31" s="27"/>
      <c r="BI31" s="38"/>
      <c r="BJ31" s="65" t="s">
        <v>115</v>
      </c>
      <c r="BK31" s="6"/>
      <c r="BL31" s="7"/>
      <c r="BM31" s="65" t="s">
        <v>116</v>
      </c>
      <c r="BN31" s="6"/>
      <c r="BO31" s="7"/>
      <c r="BP31" s="176"/>
      <c r="BQ31" s="37"/>
      <c r="BR31" s="38"/>
      <c r="BS31" s="170" t="s">
        <v>117</v>
      </c>
      <c r="BT31" s="7"/>
      <c r="BU31" s="170" t="s">
        <v>116</v>
      </c>
      <c r="BV31" s="6"/>
      <c r="BW31" s="7"/>
      <c r="BX31" s="50"/>
      <c r="BY31" s="181"/>
      <c r="CA31" s="36"/>
      <c r="CB31" s="37"/>
      <c r="CC31" s="38"/>
      <c r="CD31" s="37"/>
      <c r="CE31" s="38"/>
      <c r="CF31" s="37"/>
      <c r="CG31" s="38"/>
      <c r="CH31" s="37"/>
      <c r="CI31" s="38"/>
      <c r="CJ31" s="37"/>
      <c r="CK31" s="27"/>
      <c r="CL31" s="27"/>
      <c r="CM31" s="38"/>
      <c r="CN31" s="37"/>
      <c r="CO31" s="27"/>
      <c r="CP31" s="27"/>
      <c r="CQ31" s="38"/>
      <c r="CR31" s="37"/>
      <c r="CS31" s="27"/>
      <c r="CT31" s="27"/>
      <c r="CU31" s="38"/>
      <c r="CV31" s="37"/>
      <c r="CW31" s="27"/>
      <c r="CX31" s="27"/>
      <c r="CY31" s="27"/>
      <c r="CZ31" s="38"/>
    </row>
    <row r="32" spans="1:107" ht="28.5" thickBot="1">
      <c r="A32" s="39"/>
      <c r="B32" s="117" t="s">
        <v>118</v>
      </c>
      <c r="C32" s="122"/>
      <c r="D32" s="122"/>
      <c r="E32" s="120">
        <f t="shared" si="4"/>
        <v>0</v>
      </c>
      <c r="F32" s="121"/>
      <c r="G32" s="122"/>
      <c r="H32" s="119"/>
      <c r="I32" s="123">
        <f t="shared" si="5"/>
        <v>0</v>
      </c>
      <c r="J32" s="121">
        <v>1</v>
      </c>
      <c r="K32" s="127"/>
      <c r="L32" s="127"/>
      <c r="M32" s="119">
        <f t="shared" si="25"/>
        <v>2</v>
      </c>
      <c r="N32" s="119">
        <f t="shared" si="25"/>
        <v>2</v>
      </c>
      <c r="O32" s="127"/>
      <c r="P32" s="119">
        <f t="shared" si="18"/>
        <v>1</v>
      </c>
      <c r="Q32" s="127"/>
      <c r="R32" s="127"/>
      <c r="S32" s="127"/>
      <c r="T32" s="127"/>
      <c r="U32" s="126">
        <f t="shared" si="26"/>
        <v>4</v>
      </c>
      <c r="V32" s="127"/>
      <c r="W32" s="125"/>
      <c r="X32" s="125"/>
      <c r="Y32" s="125"/>
      <c r="Z32" s="127"/>
      <c r="AA32" s="127"/>
      <c r="AB32" s="127"/>
      <c r="AC32" s="127"/>
      <c r="AD32" s="119">
        <f t="shared" si="24"/>
        <v>1</v>
      </c>
      <c r="AE32" s="127"/>
      <c r="AF32" s="127"/>
      <c r="AG32" s="119">
        <f t="shared" si="15"/>
        <v>2</v>
      </c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7"/>
      <c r="AT32" s="160">
        <f>20*$J32</f>
        <v>20</v>
      </c>
      <c r="AU32" s="127"/>
      <c r="AV32" s="127"/>
      <c r="AW32" s="128"/>
      <c r="AX32" s="116">
        <f t="shared" si="8"/>
        <v>32</v>
      </c>
      <c r="AZ32" s="26" t="s">
        <v>119</v>
      </c>
      <c r="BA32" s="6"/>
      <c r="BB32" s="6"/>
      <c r="BC32" s="6"/>
      <c r="BD32" s="6"/>
      <c r="BE32" s="6"/>
      <c r="BF32" s="6"/>
      <c r="BG32" s="6"/>
      <c r="BH32" s="6"/>
      <c r="BI32" s="7"/>
      <c r="BJ32" s="132"/>
      <c r="BK32" s="6"/>
      <c r="BL32" s="7"/>
      <c r="BM32" s="132"/>
      <c r="BN32" s="6"/>
      <c r="BO32" s="7"/>
      <c r="BP32" s="176"/>
      <c r="BQ32" s="26" t="s">
        <v>120</v>
      </c>
      <c r="BR32" s="7"/>
      <c r="BS32" s="132"/>
      <c r="BT32" s="7"/>
      <c r="BU32" s="132"/>
      <c r="BV32" s="6"/>
      <c r="BW32" s="7"/>
      <c r="BX32" s="134"/>
      <c r="BY32" s="40"/>
      <c r="CA32" s="46">
        <v>1</v>
      </c>
      <c r="CB32" s="47"/>
      <c r="CC32" s="7"/>
      <c r="CD32" s="47"/>
      <c r="CE32" s="7"/>
      <c r="CF32" s="47"/>
      <c r="CG32" s="7"/>
      <c r="CH32" s="47"/>
      <c r="CI32" s="7"/>
      <c r="CJ32" s="47"/>
      <c r="CK32" s="6"/>
      <c r="CL32" s="6"/>
      <c r="CM32" s="7"/>
      <c r="CN32" s="48"/>
      <c r="CO32" s="6"/>
      <c r="CP32" s="6"/>
      <c r="CQ32" s="7"/>
      <c r="CR32" s="48"/>
      <c r="CS32" s="6"/>
      <c r="CT32" s="6"/>
      <c r="CU32" s="7"/>
      <c r="CV32" s="48"/>
      <c r="CW32" s="6"/>
      <c r="CX32" s="6"/>
      <c r="CY32" s="6"/>
      <c r="CZ32" s="7"/>
    </row>
    <row r="33" spans="1:108" ht="28.5" thickBot="1">
      <c r="A33" s="39"/>
      <c r="B33" s="117" t="s">
        <v>74</v>
      </c>
      <c r="C33" s="93"/>
      <c r="D33" s="122"/>
      <c r="E33" s="120">
        <f t="shared" si="4"/>
        <v>0</v>
      </c>
      <c r="F33" s="121"/>
      <c r="G33" s="122"/>
      <c r="H33" s="119"/>
      <c r="I33" s="123">
        <f t="shared" si="5"/>
        <v>0</v>
      </c>
      <c r="J33" s="121">
        <v>1</v>
      </c>
      <c r="K33" s="127"/>
      <c r="L33" s="127"/>
      <c r="M33" s="119">
        <f t="shared" si="25"/>
        <v>2</v>
      </c>
      <c r="N33" s="119">
        <f t="shared" si="25"/>
        <v>2</v>
      </c>
      <c r="O33" s="127"/>
      <c r="P33" s="119">
        <f t="shared" si="18"/>
        <v>1</v>
      </c>
      <c r="Q33" s="127"/>
      <c r="R33" s="127"/>
      <c r="S33" s="127"/>
      <c r="T33" s="127"/>
      <c r="U33" s="126">
        <f t="shared" si="26"/>
        <v>4</v>
      </c>
      <c r="V33" s="127"/>
      <c r="W33" s="125"/>
      <c r="X33" s="125"/>
      <c r="Y33" s="125"/>
      <c r="Z33" s="127"/>
      <c r="AA33" s="127"/>
      <c r="AB33" s="127"/>
      <c r="AC33" s="127"/>
      <c r="AD33" s="119">
        <f t="shared" si="24"/>
        <v>1</v>
      </c>
      <c r="AE33" s="127"/>
      <c r="AF33" s="127"/>
      <c r="AG33" s="119">
        <f t="shared" ref="AG33:AG44" si="29">2*$J33</f>
        <v>2</v>
      </c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7"/>
      <c r="AT33" s="127"/>
      <c r="AU33" s="160">
        <f>20*$J33</f>
        <v>20</v>
      </c>
      <c r="AV33" s="127"/>
      <c r="AW33" s="128"/>
      <c r="AX33" s="182">
        <f t="shared" si="8"/>
        <v>32</v>
      </c>
      <c r="AZ33" s="26" t="s">
        <v>121</v>
      </c>
      <c r="BA33" s="6"/>
      <c r="BB33" s="6"/>
      <c r="BC33" s="6"/>
      <c r="BD33" s="6"/>
      <c r="BE33" s="6"/>
      <c r="BF33" s="6"/>
      <c r="BG33" s="6"/>
      <c r="BH33" s="6"/>
      <c r="BI33" s="7"/>
      <c r="BJ33" s="132"/>
      <c r="BK33" s="6"/>
      <c r="BL33" s="7"/>
      <c r="BM33" s="132"/>
      <c r="BN33" s="6"/>
      <c r="BO33" s="7"/>
      <c r="BP33" s="176"/>
      <c r="BQ33" s="26" t="s">
        <v>122</v>
      </c>
      <c r="BR33" s="7"/>
      <c r="BS33" s="132"/>
      <c r="BT33" s="7"/>
      <c r="BU33" s="132"/>
      <c r="BV33" s="6"/>
      <c r="BW33" s="7"/>
      <c r="BX33" s="134"/>
      <c r="BY33" s="40"/>
      <c r="CA33" s="46">
        <v>2</v>
      </c>
      <c r="CB33" s="47"/>
      <c r="CC33" s="7"/>
      <c r="CD33" s="47"/>
      <c r="CE33" s="7"/>
      <c r="CF33" s="47"/>
      <c r="CG33" s="7"/>
      <c r="CH33" s="47"/>
      <c r="CI33" s="7"/>
      <c r="CJ33" s="47"/>
      <c r="CK33" s="6"/>
      <c r="CL33" s="6"/>
      <c r="CM33" s="7"/>
      <c r="CN33" s="48"/>
      <c r="CO33" s="6"/>
      <c r="CP33" s="6"/>
      <c r="CQ33" s="7"/>
      <c r="CR33" s="48"/>
      <c r="CS33" s="6"/>
      <c r="CT33" s="6"/>
      <c r="CU33" s="7"/>
      <c r="CV33" s="48"/>
      <c r="CW33" s="6"/>
      <c r="CX33" s="6"/>
      <c r="CY33" s="6"/>
      <c r="CZ33" s="7"/>
    </row>
    <row r="34" spans="1:108" ht="27" thickBot="1">
      <c r="A34" s="39"/>
      <c r="B34" s="183"/>
      <c r="C34" s="93"/>
      <c r="D34" s="122"/>
      <c r="E34" s="120">
        <f t="shared" si="4"/>
        <v>0</v>
      </c>
      <c r="F34" s="121"/>
      <c r="G34" s="122"/>
      <c r="H34" s="119"/>
      <c r="I34" s="123">
        <f t="shared" si="5"/>
        <v>0</v>
      </c>
      <c r="J34" s="121"/>
      <c r="K34" s="127"/>
      <c r="L34" s="127"/>
      <c r="M34" s="119">
        <f t="shared" si="25"/>
        <v>0</v>
      </c>
      <c r="N34" s="119">
        <f t="shared" si="25"/>
        <v>0</v>
      </c>
      <c r="O34" s="127"/>
      <c r="P34" s="119">
        <f t="shared" si="18"/>
        <v>0</v>
      </c>
      <c r="Q34" s="127"/>
      <c r="R34" s="127"/>
      <c r="S34" s="127"/>
      <c r="T34" s="127"/>
      <c r="U34" s="126">
        <f t="shared" si="26"/>
        <v>0</v>
      </c>
      <c r="V34" s="127"/>
      <c r="W34" s="125"/>
      <c r="X34" s="125"/>
      <c r="Y34" s="125"/>
      <c r="Z34" s="127"/>
      <c r="AA34" s="127"/>
      <c r="AB34" s="127"/>
      <c r="AC34" s="127"/>
      <c r="AD34" s="119">
        <f t="shared" si="24"/>
        <v>0</v>
      </c>
      <c r="AE34" s="127"/>
      <c r="AF34" s="127"/>
      <c r="AG34" s="119">
        <f t="shared" si="29"/>
        <v>0</v>
      </c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7"/>
      <c r="AT34" s="127"/>
      <c r="AU34" s="127"/>
      <c r="AV34" s="160">
        <f>20*$J34</f>
        <v>0</v>
      </c>
      <c r="AW34" s="128"/>
      <c r="AX34" s="182">
        <f t="shared" si="8"/>
        <v>0</v>
      </c>
      <c r="AZ34" s="26" t="s">
        <v>123</v>
      </c>
      <c r="BA34" s="6"/>
      <c r="BB34" s="6"/>
      <c r="BC34" s="6"/>
      <c r="BD34" s="6"/>
      <c r="BE34" s="6"/>
      <c r="BF34" s="6"/>
      <c r="BG34" s="6"/>
      <c r="BH34" s="6"/>
      <c r="BI34" s="7"/>
      <c r="BJ34" s="132"/>
      <c r="BK34" s="6"/>
      <c r="BL34" s="7"/>
      <c r="BM34" s="132"/>
      <c r="BN34" s="6"/>
      <c r="BO34" s="7"/>
      <c r="BP34" s="176"/>
      <c r="BQ34" s="26" t="s">
        <v>124</v>
      </c>
      <c r="BR34" s="7"/>
      <c r="BS34" s="132"/>
      <c r="BT34" s="7"/>
      <c r="BU34" s="132"/>
      <c r="BV34" s="6"/>
      <c r="BW34" s="7"/>
      <c r="BX34" s="134"/>
      <c r="BY34" s="40"/>
      <c r="CA34" s="46">
        <v>3</v>
      </c>
      <c r="CB34" s="47"/>
      <c r="CC34" s="7"/>
      <c r="CD34" s="47"/>
      <c r="CE34" s="7"/>
      <c r="CF34" s="47"/>
      <c r="CG34" s="7"/>
      <c r="CH34" s="47"/>
      <c r="CI34" s="7"/>
      <c r="CJ34" s="47"/>
      <c r="CK34" s="6"/>
      <c r="CL34" s="6"/>
      <c r="CM34" s="7"/>
      <c r="CN34" s="48"/>
      <c r="CO34" s="6"/>
      <c r="CP34" s="6"/>
      <c r="CQ34" s="7"/>
      <c r="CR34" s="48"/>
      <c r="CS34" s="6"/>
      <c r="CT34" s="6"/>
      <c r="CU34" s="7"/>
      <c r="CV34" s="48"/>
      <c r="CW34" s="6"/>
      <c r="CX34" s="6"/>
      <c r="CY34" s="6"/>
      <c r="CZ34" s="7"/>
    </row>
    <row r="35" spans="1:108" ht="27" thickBot="1">
      <c r="A35" s="37"/>
      <c r="B35" s="184"/>
      <c r="C35" s="93"/>
      <c r="D35" s="122"/>
      <c r="E35" s="120">
        <f t="shared" si="4"/>
        <v>0</v>
      </c>
      <c r="F35" s="121"/>
      <c r="G35" s="122"/>
      <c r="H35" s="119"/>
      <c r="I35" s="123">
        <f t="shared" si="5"/>
        <v>0</v>
      </c>
      <c r="J35" s="121"/>
      <c r="K35" s="127"/>
      <c r="L35" s="127"/>
      <c r="M35" s="119">
        <f t="shared" si="25"/>
        <v>0</v>
      </c>
      <c r="N35" s="119">
        <f t="shared" si="25"/>
        <v>0</v>
      </c>
      <c r="O35" s="127"/>
      <c r="P35" s="119">
        <f t="shared" ref="P35:P46" si="30">1*$J35</f>
        <v>0</v>
      </c>
      <c r="Q35" s="127"/>
      <c r="R35" s="127"/>
      <c r="S35" s="127"/>
      <c r="T35" s="127"/>
      <c r="U35" s="126">
        <f t="shared" si="26"/>
        <v>0</v>
      </c>
      <c r="V35" s="127"/>
      <c r="W35" s="125"/>
      <c r="X35" s="125"/>
      <c r="Y35" s="125"/>
      <c r="Z35" s="127"/>
      <c r="AA35" s="127"/>
      <c r="AB35" s="127"/>
      <c r="AC35" s="127"/>
      <c r="AD35" s="119">
        <f t="shared" si="24"/>
        <v>0</v>
      </c>
      <c r="AE35" s="127"/>
      <c r="AF35" s="127"/>
      <c r="AG35" s="119">
        <f t="shared" si="29"/>
        <v>0</v>
      </c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7"/>
      <c r="AT35" s="127"/>
      <c r="AU35" s="127"/>
      <c r="AV35" s="127"/>
      <c r="AW35" s="160">
        <f>20*$J35</f>
        <v>0</v>
      </c>
      <c r="AX35" s="182">
        <f t="shared" si="8"/>
        <v>0</v>
      </c>
      <c r="AZ35" s="26" t="s">
        <v>125</v>
      </c>
      <c r="BA35" s="6"/>
      <c r="BB35" s="6"/>
      <c r="BC35" s="6"/>
      <c r="BD35" s="6"/>
      <c r="BE35" s="6"/>
      <c r="BF35" s="6"/>
      <c r="BG35" s="6"/>
      <c r="BH35" s="6"/>
      <c r="BI35" s="7"/>
      <c r="BJ35" s="132"/>
      <c r="BK35" s="6"/>
      <c r="BL35" s="7"/>
      <c r="BM35" s="132"/>
      <c r="BN35" s="6"/>
      <c r="BO35" s="7"/>
      <c r="BP35" s="176"/>
      <c r="BQ35" s="26" t="s">
        <v>126</v>
      </c>
      <c r="BR35" s="7"/>
      <c r="BS35" s="132"/>
      <c r="BT35" s="7"/>
      <c r="BU35" s="132"/>
      <c r="BV35" s="6"/>
      <c r="BW35" s="7"/>
      <c r="BX35" s="134"/>
      <c r="BY35" s="40"/>
      <c r="CA35" s="46">
        <v>4</v>
      </c>
      <c r="CB35" s="47"/>
      <c r="CC35" s="7"/>
      <c r="CD35" s="47"/>
      <c r="CE35" s="7"/>
      <c r="CF35" s="47"/>
      <c r="CG35" s="7"/>
      <c r="CH35" s="47"/>
      <c r="CI35" s="7"/>
      <c r="CJ35" s="47"/>
      <c r="CK35" s="6"/>
      <c r="CL35" s="6"/>
      <c r="CM35" s="7"/>
      <c r="CN35" s="48"/>
      <c r="CO35" s="6"/>
      <c r="CP35" s="6"/>
      <c r="CQ35" s="7"/>
      <c r="CR35" s="48"/>
      <c r="CS35" s="6"/>
      <c r="CT35" s="6"/>
      <c r="CU35" s="7"/>
      <c r="CV35" s="48"/>
      <c r="CW35" s="6"/>
      <c r="CX35" s="6"/>
      <c r="CY35" s="6"/>
      <c r="CZ35" s="7"/>
    </row>
    <row r="36" spans="1:108" ht="27" thickBot="1">
      <c r="A36" s="185" t="s">
        <v>127</v>
      </c>
      <c r="B36" s="7"/>
      <c r="C36" s="186">
        <f t="shared" ref="C36:J36" si="31">SUM(C14:C35)</f>
        <v>0</v>
      </c>
      <c r="D36" s="103">
        <f t="shared" si="31"/>
        <v>0</v>
      </c>
      <c r="E36" s="103">
        <f t="shared" si="31"/>
        <v>0</v>
      </c>
      <c r="F36" s="46">
        <f t="shared" si="31"/>
        <v>0</v>
      </c>
      <c r="G36" s="186">
        <f t="shared" si="31"/>
        <v>0</v>
      </c>
      <c r="H36" s="103">
        <f t="shared" si="31"/>
        <v>0</v>
      </c>
      <c r="I36" s="103">
        <f t="shared" si="31"/>
        <v>0</v>
      </c>
      <c r="J36" s="46">
        <f t="shared" si="31"/>
        <v>20</v>
      </c>
      <c r="K36" s="187"/>
      <c r="L36" s="102">
        <f t="shared" ref="L36:N36" si="32">SUM(L14:L35)</f>
        <v>63</v>
      </c>
      <c r="M36" s="102">
        <f t="shared" si="32"/>
        <v>41</v>
      </c>
      <c r="N36" s="102">
        <f t="shared" si="32"/>
        <v>64</v>
      </c>
      <c r="O36" s="188"/>
      <c r="P36" s="102">
        <f t="shared" ref="P36:R36" si="33">SUM(P14:P35)</f>
        <v>19</v>
      </c>
      <c r="Q36" s="102">
        <f t="shared" si="33"/>
        <v>5</v>
      </c>
      <c r="R36" s="102">
        <f t="shared" si="33"/>
        <v>5</v>
      </c>
      <c r="S36" s="188"/>
      <c r="T36" s="188"/>
      <c r="U36" s="102">
        <f t="shared" ref="U36:AH36" si="34">SUM(U14:U35)</f>
        <v>86</v>
      </c>
      <c r="V36" s="102">
        <f t="shared" si="34"/>
        <v>3</v>
      </c>
      <c r="W36" s="102">
        <f t="shared" si="34"/>
        <v>41</v>
      </c>
      <c r="X36" s="102">
        <f t="shared" si="34"/>
        <v>17</v>
      </c>
      <c r="Y36" s="102">
        <f t="shared" si="34"/>
        <v>10</v>
      </c>
      <c r="Z36" s="102">
        <f t="shared" si="34"/>
        <v>3</v>
      </c>
      <c r="AA36" s="102">
        <f t="shared" si="34"/>
        <v>2</v>
      </c>
      <c r="AB36" s="102">
        <f t="shared" si="34"/>
        <v>2</v>
      </c>
      <c r="AC36" s="102">
        <f t="shared" si="34"/>
        <v>7</v>
      </c>
      <c r="AD36" s="102">
        <f t="shared" si="34"/>
        <v>23</v>
      </c>
      <c r="AE36" s="102">
        <f t="shared" si="34"/>
        <v>9</v>
      </c>
      <c r="AF36" s="102">
        <f t="shared" si="34"/>
        <v>14</v>
      </c>
      <c r="AG36" s="102">
        <f t="shared" si="34"/>
        <v>28</v>
      </c>
      <c r="AH36" s="102">
        <f t="shared" si="34"/>
        <v>4</v>
      </c>
      <c r="AI36" s="188"/>
      <c r="AJ36" s="188"/>
      <c r="AK36" s="188"/>
      <c r="AL36" s="102">
        <f t="shared" ref="AL36:AW36" si="35">SUM(AL14:AL35)</f>
        <v>17</v>
      </c>
      <c r="AM36" s="102">
        <f t="shared" si="35"/>
        <v>17</v>
      </c>
      <c r="AN36" s="102">
        <f t="shared" si="35"/>
        <v>20</v>
      </c>
      <c r="AO36" s="102">
        <f t="shared" si="35"/>
        <v>20</v>
      </c>
      <c r="AP36" s="102">
        <f t="shared" si="35"/>
        <v>20</v>
      </c>
      <c r="AQ36" s="102">
        <f t="shared" si="35"/>
        <v>20</v>
      </c>
      <c r="AR36" s="102">
        <f t="shared" si="35"/>
        <v>20</v>
      </c>
      <c r="AS36" s="102">
        <f t="shared" si="35"/>
        <v>20</v>
      </c>
      <c r="AT36" s="102">
        <f t="shared" si="35"/>
        <v>20</v>
      </c>
      <c r="AU36" s="102">
        <f t="shared" si="35"/>
        <v>20</v>
      </c>
      <c r="AV36" s="102">
        <f t="shared" si="35"/>
        <v>0</v>
      </c>
      <c r="AW36" s="102">
        <f t="shared" si="35"/>
        <v>0</v>
      </c>
      <c r="AX36" s="189">
        <f t="shared" si="8"/>
        <v>640</v>
      </c>
      <c r="AZ36" s="190" t="s">
        <v>128</v>
      </c>
      <c r="BA36" s="32"/>
      <c r="BB36" s="32"/>
      <c r="BC36" s="32"/>
      <c r="BD36" s="32"/>
      <c r="BE36" s="32"/>
      <c r="BF36" s="32"/>
      <c r="BG36" s="32"/>
      <c r="BH36" s="32"/>
      <c r="BI36" s="31"/>
      <c r="BJ36" s="191"/>
      <c r="BK36" s="32"/>
      <c r="BL36" s="31"/>
      <c r="BM36" s="191"/>
      <c r="BN36" s="32"/>
      <c r="BO36" s="31"/>
      <c r="BP36" s="176"/>
      <c r="BQ36" s="26" t="s">
        <v>129</v>
      </c>
      <c r="BR36" s="7"/>
      <c r="BS36" s="132"/>
      <c r="BT36" s="7"/>
      <c r="BU36" s="132"/>
      <c r="BV36" s="6"/>
      <c r="BW36" s="7"/>
      <c r="BX36" s="134"/>
      <c r="BY36" s="40"/>
      <c r="CA36" s="46">
        <v>5</v>
      </c>
      <c r="CB36" s="47"/>
      <c r="CC36" s="7"/>
      <c r="CD36" s="47"/>
      <c r="CE36" s="7"/>
      <c r="CF36" s="47"/>
      <c r="CG36" s="7"/>
      <c r="CH36" s="47"/>
      <c r="CI36" s="7"/>
      <c r="CJ36" s="47"/>
      <c r="CK36" s="6"/>
      <c r="CL36" s="6"/>
      <c r="CM36" s="7"/>
      <c r="CN36" s="48"/>
      <c r="CO36" s="6"/>
      <c r="CP36" s="6"/>
      <c r="CQ36" s="7"/>
      <c r="CR36" s="48"/>
      <c r="CS36" s="6"/>
      <c r="CT36" s="6"/>
      <c r="CU36" s="7"/>
      <c r="CV36" s="48"/>
      <c r="CW36" s="6"/>
      <c r="CX36" s="6"/>
      <c r="CY36" s="6"/>
      <c r="CZ36" s="7"/>
    </row>
    <row r="37" spans="1:108" ht="158.25" thickBot="1">
      <c r="A37" s="192" t="s">
        <v>130</v>
      </c>
      <c r="B37" s="193" t="s">
        <v>131</v>
      </c>
      <c r="C37" s="101"/>
      <c r="D37" s="102"/>
      <c r="E37" s="103">
        <f t="shared" ref="E37:E47" si="36">SUM(C37:D37)</f>
        <v>0</v>
      </c>
      <c r="F37" s="46"/>
      <c r="G37" s="101"/>
      <c r="H37" s="102"/>
      <c r="I37" s="131">
        <f t="shared" ref="I37:I47" si="37">SUM(G37:H37)</f>
        <v>0</v>
      </c>
      <c r="J37" s="194">
        <v>1</v>
      </c>
      <c r="K37" s="187"/>
      <c r="L37" s="188"/>
      <c r="M37" s="102">
        <f t="shared" ref="M37:N37" si="38">6*$J37</f>
        <v>6</v>
      </c>
      <c r="N37" s="102">
        <f t="shared" si="38"/>
        <v>6</v>
      </c>
      <c r="O37" s="188"/>
      <c r="P37" s="188"/>
      <c r="Q37" s="188"/>
      <c r="R37" s="188"/>
      <c r="S37" s="102">
        <f>3*$J37</f>
        <v>3</v>
      </c>
      <c r="T37" s="188"/>
      <c r="U37" s="102">
        <f t="shared" ref="U37:U47" si="39">5*$J37</f>
        <v>5</v>
      </c>
      <c r="V37" s="188"/>
      <c r="W37" s="102">
        <f>4*$J37</f>
        <v>4</v>
      </c>
      <c r="X37" s="188"/>
      <c r="Y37" s="102">
        <f t="shared" ref="Y37:Z37" si="40">2*$J37</f>
        <v>2</v>
      </c>
      <c r="Z37" s="102">
        <f t="shared" si="40"/>
        <v>2</v>
      </c>
      <c r="AA37" s="102">
        <f t="shared" ref="AA37:AB37" si="41">1*$J37</f>
        <v>1</v>
      </c>
      <c r="AB37" s="102">
        <f t="shared" si="41"/>
        <v>1</v>
      </c>
      <c r="AC37" s="195"/>
      <c r="AD37" s="102">
        <f t="shared" ref="AD37:AD47" si="42">1*$J37</f>
        <v>1</v>
      </c>
      <c r="AE37" s="188"/>
      <c r="AF37" s="188"/>
      <c r="AG37" s="102">
        <f t="shared" ref="AG37:AG47" si="43">2*$J37</f>
        <v>2</v>
      </c>
      <c r="AH37" s="102">
        <f>1*$J37</f>
        <v>1</v>
      </c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95"/>
      <c r="AT37" s="195"/>
      <c r="AU37" s="195"/>
      <c r="AV37" s="195"/>
      <c r="AW37" s="196"/>
      <c r="AX37" s="108">
        <f t="shared" si="8"/>
        <v>34</v>
      </c>
      <c r="AZ37" s="37"/>
      <c r="BA37" s="27"/>
      <c r="BB37" s="27"/>
      <c r="BC37" s="27"/>
      <c r="BD37" s="27"/>
      <c r="BE37" s="27"/>
      <c r="BF37" s="27"/>
      <c r="BG37" s="27"/>
      <c r="BH37" s="27"/>
      <c r="BI37" s="38"/>
      <c r="BJ37" s="37"/>
      <c r="BK37" s="27"/>
      <c r="BL37" s="38"/>
      <c r="BM37" s="37"/>
      <c r="BN37" s="27"/>
      <c r="BO37" s="38"/>
      <c r="BP37" s="176"/>
      <c r="BQ37" s="26" t="s">
        <v>132</v>
      </c>
      <c r="BR37" s="7"/>
      <c r="BS37" s="132"/>
      <c r="BT37" s="7"/>
      <c r="BU37" s="132"/>
      <c r="BV37" s="6"/>
      <c r="BW37" s="7"/>
      <c r="BX37" s="134"/>
      <c r="BY37" s="35"/>
      <c r="CA37" s="46">
        <v>6</v>
      </c>
      <c r="CB37" s="47"/>
      <c r="CC37" s="7"/>
      <c r="CD37" s="47"/>
      <c r="CE37" s="7"/>
      <c r="CF37" s="47"/>
      <c r="CG37" s="7"/>
      <c r="CH37" s="47"/>
      <c r="CI37" s="7"/>
      <c r="CJ37" s="47"/>
      <c r="CK37" s="6"/>
      <c r="CL37" s="6"/>
      <c r="CM37" s="7"/>
      <c r="CN37" s="48"/>
      <c r="CO37" s="6"/>
      <c r="CP37" s="6"/>
      <c r="CQ37" s="7"/>
      <c r="CR37" s="48"/>
      <c r="CS37" s="6"/>
      <c r="CT37" s="6"/>
      <c r="CU37" s="7"/>
      <c r="CV37" s="48"/>
      <c r="CW37" s="6"/>
      <c r="CX37" s="6"/>
      <c r="CY37" s="6"/>
      <c r="CZ37" s="7"/>
    </row>
    <row r="38" spans="1:108" ht="28.5" thickBot="1">
      <c r="A38" s="197" t="s">
        <v>133</v>
      </c>
      <c r="B38" s="198" t="s">
        <v>100</v>
      </c>
      <c r="C38" s="199"/>
      <c r="D38" s="200"/>
      <c r="E38" s="201">
        <f t="shared" si="36"/>
        <v>0</v>
      </c>
      <c r="F38" s="158"/>
      <c r="G38" s="199"/>
      <c r="H38" s="160"/>
      <c r="I38" s="201">
        <f t="shared" si="37"/>
        <v>0</v>
      </c>
      <c r="J38" s="81">
        <v>1</v>
      </c>
      <c r="K38" s="202"/>
      <c r="L38" s="159"/>
      <c r="M38" s="160">
        <f t="shared" ref="M38:N47" si="44">3*$J38</f>
        <v>3</v>
      </c>
      <c r="N38" s="160">
        <f t="shared" si="44"/>
        <v>3</v>
      </c>
      <c r="O38" s="159"/>
      <c r="P38" s="159"/>
      <c r="Q38" s="159"/>
      <c r="R38" s="159"/>
      <c r="S38" s="160">
        <f t="shared" ref="S38:S47" si="45">2*$J38</f>
        <v>2</v>
      </c>
      <c r="T38" s="162"/>
      <c r="U38" s="161">
        <f t="shared" si="39"/>
        <v>5</v>
      </c>
      <c r="V38" s="159"/>
      <c r="W38" s="162"/>
      <c r="X38" s="162"/>
      <c r="Y38" s="162"/>
      <c r="Z38" s="159"/>
      <c r="AA38" s="159"/>
      <c r="AB38" s="159"/>
      <c r="AC38" s="159"/>
      <c r="AD38" s="160">
        <f t="shared" si="42"/>
        <v>1</v>
      </c>
      <c r="AE38" s="159"/>
      <c r="AF38" s="159"/>
      <c r="AG38" s="160">
        <f t="shared" si="43"/>
        <v>2</v>
      </c>
      <c r="AH38" s="162"/>
      <c r="AI38" s="162"/>
      <c r="AJ38" s="162"/>
      <c r="AK38" s="162"/>
      <c r="AL38" s="160">
        <f>15*$J38</f>
        <v>15</v>
      </c>
      <c r="AM38" s="162"/>
      <c r="AN38" s="162"/>
      <c r="AO38" s="162"/>
      <c r="AP38" s="162"/>
      <c r="AQ38" s="162"/>
      <c r="AR38" s="162"/>
      <c r="AS38" s="159"/>
      <c r="AT38" s="159"/>
      <c r="AU38" s="159"/>
      <c r="AV38" s="159"/>
      <c r="AW38" s="163"/>
      <c r="AX38" s="116">
        <f t="shared" si="8"/>
        <v>31</v>
      </c>
      <c r="AZ38" s="190">
        <v>48</v>
      </c>
      <c r="BA38" s="32"/>
      <c r="BB38" s="32"/>
      <c r="BC38" s="32"/>
      <c r="BD38" s="32"/>
      <c r="BE38" s="32"/>
      <c r="BF38" s="32"/>
      <c r="BG38" s="32"/>
      <c r="BH38" s="32"/>
      <c r="BI38" s="31"/>
      <c r="BJ38" s="191"/>
      <c r="BK38" s="32"/>
      <c r="BL38" s="31"/>
      <c r="BM38" s="191"/>
      <c r="BN38" s="32"/>
      <c r="BO38" s="31"/>
      <c r="BP38" s="176"/>
      <c r="BQ38" s="26" t="s">
        <v>134</v>
      </c>
      <c r="BR38" s="7"/>
      <c r="BS38" s="132"/>
      <c r="BT38" s="7"/>
      <c r="BU38" s="132"/>
      <c r="BV38" s="6"/>
      <c r="BW38" s="7"/>
      <c r="BX38" s="134"/>
      <c r="BY38" s="35"/>
      <c r="CA38" s="46">
        <v>7</v>
      </c>
      <c r="CB38" s="47"/>
      <c r="CC38" s="7"/>
      <c r="CD38" s="47"/>
      <c r="CE38" s="7"/>
      <c r="CF38" s="47"/>
      <c r="CG38" s="7"/>
      <c r="CH38" s="47"/>
      <c r="CI38" s="7"/>
      <c r="CJ38" s="47"/>
      <c r="CK38" s="6"/>
      <c r="CL38" s="6"/>
      <c r="CM38" s="7"/>
      <c r="CN38" s="48"/>
      <c r="CO38" s="6"/>
      <c r="CP38" s="6"/>
      <c r="CQ38" s="7"/>
      <c r="CR38" s="48"/>
      <c r="CS38" s="6"/>
      <c r="CT38" s="6"/>
      <c r="CU38" s="7"/>
      <c r="CV38" s="48"/>
      <c r="CW38" s="6"/>
      <c r="CX38" s="6"/>
      <c r="CY38" s="6"/>
      <c r="CZ38" s="7"/>
    </row>
    <row r="39" spans="1:108" ht="28.5" thickBot="1">
      <c r="A39" s="39"/>
      <c r="B39" s="117" t="s">
        <v>66</v>
      </c>
      <c r="C39" s="118"/>
      <c r="D39" s="122"/>
      <c r="E39" s="123">
        <f t="shared" si="36"/>
        <v>0</v>
      </c>
      <c r="F39" s="121"/>
      <c r="G39" s="118"/>
      <c r="H39" s="119"/>
      <c r="I39" s="123">
        <f t="shared" si="37"/>
        <v>0</v>
      </c>
      <c r="J39" s="121">
        <v>1</v>
      </c>
      <c r="K39" s="203"/>
      <c r="L39" s="127"/>
      <c r="M39" s="119">
        <f t="shared" si="44"/>
        <v>3</v>
      </c>
      <c r="N39" s="119">
        <f t="shared" si="44"/>
        <v>3</v>
      </c>
      <c r="O39" s="127"/>
      <c r="P39" s="127"/>
      <c r="Q39" s="127"/>
      <c r="R39" s="127"/>
      <c r="S39" s="119">
        <f t="shared" si="45"/>
        <v>2</v>
      </c>
      <c r="T39" s="125"/>
      <c r="U39" s="126">
        <f t="shared" si="39"/>
        <v>5</v>
      </c>
      <c r="V39" s="127"/>
      <c r="W39" s="125"/>
      <c r="X39" s="125"/>
      <c r="Y39" s="125"/>
      <c r="Z39" s="127"/>
      <c r="AA39" s="127"/>
      <c r="AB39" s="127"/>
      <c r="AC39" s="127"/>
      <c r="AD39" s="119">
        <f t="shared" si="42"/>
        <v>1</v>
      </c>
      <c r="AE39" s="127"/>
      <c r="AF39" s="127"/>
      <c r="AG39" s="119">
        <f t="shared" si="43"/>
        <v>2</v>
      </c>
      <c r="AH39" s="125"/>
      <c r="AI39" s="125"/>
      <c r="AJ39" s="125"/>
      <c r="AK39" s="125"/>
      <c r="AL39" s="125"/>
      <c r="AM39" s="160">
        <f>15*$J39</f>
        <v>15</v>
      </c>
      <c r="AN39" s="125"/>
      <c r="AO39" s="125"/>
      <c r="AP39" s="125"/>
      <c r="AQ39" s="125"/>
      <c r="AR39" s="125"/>
      <c r="AS39" s="127"/>
      <c r="AT39" s="127"/>
      <c r="AU39" s="127"/>
      <c r="AV39" s="127"/>
      <c r="AW39" s="128"/>
      <c r="AX39" s="116">
        <f t="shared" si="8"/>
        <v>31</v>
      </c>
      <c r="AZ39" s="37"/>
      <c r="BA39" s="27"/>
      <c r="BB39" s="27"/>
      <c r="BC39" s="27"/>
      <c r="BD39" s="27"/>
      <c r="BE39" s="27"/>
      <c r="BF39" s="27"/>
      <c r="BG39" s="27"/>
      <c r="BH39" s="27"/>
      <c r="BI39" s="38"/>
      <c r="BJ39" s="37"/>
      <c r="BK39" s="27"/>
      <c r="BL39" s="38"/>
      <c r="BM39" s="37"/>
      <c r="BN39" s="27"/>
      <c r="BO39" s="38"/>
      <c r="BP39" s="176"/>
      <c r="BQ39" s="132"/>
      <c r="BR39" s="7"/>
      <c r="BS39" s="132"/>
      <c r="BT39" s="7"/>
      <c r="BU39" s="132"/>
      <c r="BV39" s="6"/>
      <c r="BW39" s="7"/>
      <c r="BX39" s="134"/>
      <c r="BY39" s="35"/>
      <c r="CA39" s="46">
        <v>8</v>
      </c>
      <c r="CB39" s="47"/>
      <c r="CC39" s="7"/>
      <c r="CD39" s="47"/>
      <c r="CE39" s="7"/>
      <c r="CF39" s="47"/>
      <c r="CG39" s="7"/>
      <c r="CH39" s="47"/>
      <c r="CI39" s="7"/>
      <c r="CJ39" s="47"/>
      <c r="CK39" s="6"/>
      <c r="CL39" s="6"/>
      <c r="CM39" s="7"/>
      <c r="CN39" s="48"/>
      <c r="CO39" s="6"/>
      <c r="CP39" s="6"/>
      <c r="CQ39" s="7"/>
      <c r="CR39" s="48"/>
      <c r="CS39" s="6"/>
      <c r="CT39" s="6"/>
      <c r="CU39" s="7"/>
      <c r="CV39" s="48"/>
      <c r="CW39" s="6"/>
      <c r="CX39" s="6"/>
      <c r="CY39" s="6"/>
      <c r="CZ39" s="7"/>
    </row>
    <row r="40" spans="1:108" ht="28.5" thickBot="1">
      <c r="A40" s="39"/>
      <c r="B40" s="117" t="s">
        <v>101</v>
      </c>
      <c r="C40" s="118"/>
      <c r="D40" s="122"/>
      <c r="E40" s="123">
        <f t="shared" si="36"/>
        <v>0</v>
      </c>
      <c r="F40" s="121"/>
      <c r="G40" s="118"/>
      <c r="H40" s="119"/>
      <c r="I40" s="123">
        <f t="shared" si="37"/>
        <v>0</v>
      </c>
      <c r="J40" s="121">
        <v>1</v>
      </c>
      <c r="K40" s="203"/>
      <c r="L40" s="127"/>
      <c r="M40" s="119">
        <f t="shared" si="44"/>
        <v>3</v>
      </c>
      <c r="N40" s="119">
        <f t="shared" si="44"/>
        <v>3</v>
      </c>
      <c r="O40" s="127"/>
      <c r="P40" s="127"/>
      <c r="Q40" s="127"/>
      <c r="R40" s="127"/>
      <c r="S40" s="119">
        <f t="shared" si="45"/>
        <v>2</v>
      </c>
      <c r="T40" s="159"/>
      <c r="U40" s="126">
        <f t="shared" si="39"/>
        <v>5</v>
      </c>
      <c r="V40" s="127"/>
      <c r="W40" s="159"/>
      <c r="X40" s="159"/>
      <c r="Y40" s="159"/>
      <c r="Z40" s="127"/>
      <c r="AA40" s="127"/>
      <c r="AB40" s="127"/>
      <c r="AC40" s="127"/>
      <c r="AD40" s="119">
        <f t="shared" si="42"/>
        <v>1</v>
      </c>
      <c r="AE40" s="127"/>
      <c r="AF40" s="127"/>
      <c r="AG40" s="119">
        <f t="shared" si="43"/>
        <v>2</v>
      </c>
      <c r="AH40" s="125"/>
      <c r="AI40" s="125"/>
      <c r="AJ40" s="125"/>
      <c r="AK40" s="125"/>
      <c r="AL40" s="125"/>
      <c r="AM40" s="125"/>
      <c r="AN40" s="160">
        <f>15*$J40</f>
        <v>15</v>
      </c>
      <c r="AO40" s="125"/>
      <c r="AP40" s="125"/>
      <c r="AQ40" s="125"/>
      <c r="AR40" s="125"/>
      <c r="AS40" s="127"/>
      <c r="AT40" s="127"/>
      <c r="AU40" s="127"/>
      <c r="AV40" s="127"/>
      <c r="AW40" s="128"/>
      <c r="AX40" s="116">
        <f t="shared" si="8"/>
        <v>31</v>
      </c>
      <c r="AZ40" s="190" t="s">
        <v>135</v>
      </c>
      <c r="BA40" s="32"/>
      <c r="BB40" s="32"/>
      <c r="BC40" s="32"/>
      <c r="BD40" s="32"/>
      <c r="BE40" s="32"/>
      <c r="BF40" s="32"/>
      <c r="BG40" s="32"/>
      <c r="BH40" s="32"/>
      <c r="BI40" s="31"/>
      <c r="BJ40" s="191"/>
      <c r="BK40" s="32"/>
      <c r="BL40" s="31"/>
      <c r="BM40" s="191"/>
      <c r="BN40" s="32"/>
      <c r="BO40" s="31"/>
      <c r="BP40" s="176"/>
      <c r="BQ40" s="132"/>
      <c r="BR40" s="7"/>
      <c r="BS40" s="132"/>
      <c r="BT40" s="7"/>
      <c r="BU40" s="132"/>
      <c r="BV40" s="6"/>
      <c r="BW40" s="7"/>
      <c r="BX40" s="134"/>
      <c r="BY40" s="35"/>
      <c r="CA40" s="46">
        <v>9</v>
      </c>
      <c r="CB40" s="47"/>
      <c r="CC40" s="7"/>
      <c r="CD40" s="47"/>
      <c r="CE40" s="7"/>
      <c r="CF40" s="47"/>
      <c r="CG40" s="7"/>
      <c r="CH40" s="47"/>
      <c r="CI40" s="7"/>
      <c r="CJ40" s="47"/>
      <c r="CK40" s="6"/>
      <c r="CL40" s="6"/>
      <c r="CM40" s="7"/>
      <c r="CN40" s="48"/>
      <c r="CO40" s="6"/>
      <c r="CP40" s="6"/>
      <c r="CQ40" s="7"/>
      <c r="CR40" s="48"/>
      <c r="CS40" s="6"/>
      <c r="CT40" s="6"/>
      <c r="CU40" s="7"/>
      <c r="CV40" s="48"/>
      <c r="CW40" s="6"/>
      <c r="CX40" s="6"/>
      <c r="CY40" s="6"/>
      <c r="CZ40" s="7"/>
    </row>
    <row r="41" spans="1:108" ht="28.5" thickBot="1">
      <c r="A41" s="39"/>
      <c r="B41" s="117" t="s">
        <v>68</v>
      </c>
      <c r="C41" s="118"/>
      <c r="D41" s="122"/>
      <c r="E41" s="123">
        <f t="shared" si="36"/>
        <v>0</v>
      </c>
      <c r="F41" s="121"/>
      <c r="G41" s="118"/>
      <c r="H41" s="119"/>
      <c r="I41" s="123">
        <f t="shared" si="37"/>
        <v>0</v>
      </c>
      <c r="J41" s="121">
        <v>1</v>
      </c>
      <c r="K41" s="203"/>
      <c r="L41" s="127"/>
      <c r="M41" s="119">
        <f t="shared" si="44"/>
        <v>3</v>
      </c>
      <c r="N41" s="119">
        <f t="shared" si="44"/>
        <v>3</v>
      </c>
      <c r="O41" s="127"/>
      <c r="P41" s="127"/>
      <c r="Q41" s="127"/>
      <c r="R41" s="127"/>
      <c r="S41" s="119">
        <f t="shared" si="45"/>
        <v>2</v>
      </c>
      <c r="T41" s="127"/>
      <c r="U41" s="126">
        <f t="shared" si="39"/>
        <v>5</v>
      </c>
      <c r="V41" s="126">
        <f>3*$J41</f>
        <v>3</v>
      </c>
      <c r="W41" s="127"/>
      <c r="X41" s="127"/>
      <c r="Y41" s="127"/>
      <c r="Z41" s="127"/>
      <c r="AA41" s="127"/>
      <c r="AB41" s="127"/>
      <c r="AC41" s="127"/>
      <c r="AD41" s="119">
        <f t="shared" si="42"/>
        <v>1</v>
      </c>
      <c r="AE41" s="127"/>
      <c r="AF41" s="127"/>
      <c r="AG41" s="119">
        <f t="shared" si="43"/>
        <v>2</v>
      </c>
      <c r="AH41" s="125"/>
      <c r="AI41" s="125"/>
      <c r="AJ41" s="125"/>
      <c r="AK41" s="125"/>
      <c r="AL41" s="125"/>
      <c r="AM41" s="125"/>
      <c r="AN41" s="125"/>
      <c r="AO41" s="160">
        <f>15*$J41</f>
        <v>15</v>
      </c>
      <c r="AP41" s="125"/>
      <c r="AQ41" s="125"/>
      <c r="AR41" s="125"/>
      <c r="AS41" s="127"/>
      <c r="AT41" s="127"/>
      <c r="AU41" s="127"/>
      <c r="AV41" s="127"/>
      <c r="AW41" s="128"/>
      <c r="AX41" s="116">
        <f t="shared" si="8"/>
        <v>34</v>
      </c>
      <c r="AZ41" s="37"/>
      <c r="BA41" s="27"/>
      <c r="BB41" s="27"/>
      <c r="BC41" s="27"/>
      <c r="BD41" s="27"/>
      <c r="BE41" s="27"/>
      <c r="BF41" s="27"/>
      <c r="BG41" s="27"/>
      <c r="BH41" s="27"/>
      <c r="BI41" s="38"/>
      <c r="BJ41" s="37"/>
      <c r="BK41" s="27"/>
      <c r="BL41" s="38"/>
      <c r="BM41" s="37"/>
      <c r="BN41" s="27"/>
      <c r="BO41" s="38"/>
      <c r="BP41" s="176"/>
      <c r="BQ41" s="132"/>
      <c r="BR41" s="7"/>
      <c r="BS41" s="132"/>
      <c r="BT41" s="7"/>
      <c r="BU41" s="132"/>
      <c r="BV41" s="6"/>
      <c r="BW41" s="7"/>
      <c r="BX41" s="134"/>
      <c r="BY41" s="35"/>
      <c r="CA41" s="46">
        <v>10</v>
      </c>
      <c r="CB41" s="47"/>
      <c r="CC41" s="7"/>
      <c r="CD41" s="47"/>
      <c r="CE41" s="7"/>
      <c r="CF41" s="47"/>
      <c r="CG41" s="7"/>
      <c r="CH41" s="47"/>
      <c r="CI41" s="7"/>
      <c r="CJ41" s="47"/>
      <c r="CK41" s="6"/>
      <c r="CL41" s="6"/>
      <c r="CM41" s="7"/>
      <c r="CN41" s="48"/>
      <c r="CO41" s="6"/>
      <c r="CP41" s="6"/>
      <c r="CQ41" s="7"/>
      <c r="CR41" s="48"/>
      <c r="CS41" s="6"/>
      <c r="CT41" s="6"/>
      <c r="CU41" s="7"/>
      <c r="CV41" s="48"/>
      <c r="CW41" s="6"/>
      <c r="CX41" s="6"/>
      <c r="CY41" s="6"/>
      <c r="CZ41" s="7"/>
    </row>
    <row r="42" spans="1:108" ht="28.5" thickBot="1">
      <c r="A42" s="39"/>
      <c r="B42" s="117" t="s">
        <v>69</v>
      </c>
      <c r="C42" s="118"/>
      <c r="D42" s="122"/>
      <c r="E42" s="123">
        <f t="shared" si="36"/>
        <v>0</v>
      </c>
      <c r="F42" s="121"/>
      <c r="G42" s="118"/>
      <c r="H42" s="119"/>
      <c r="I42" s="123">
        <f t="shared" si="37"/>
        <v>0</v>
      </c>
      <c r="J42" s="121">
        <v>1</v>
      </c>
      <c r="K42" s="203"/>
      <c r="L42" s="127"/>
      <c r="M42" s="119">
        <f t="shared" si="44"/>
        <v>3</v>
      </c>
      <c r="N42" s="119">
        <f t="shared" si="44"/>
        <v>3</v>
      </c>
      <c r="O42" s="127"/>
      <c r="P42" s="127"/>
      <c r="Q42" s="127"/>
      <c r="R42" s="127"/>
      <c r="S42" s="119">
        <f t="shared" si="45"/>
        <v>2</v>
      </c>
      <c r="T42" s="127"/>
      <c r="U42" s="126">
        <f t="shared" si="39"/>
        <v>5</v>
      </c>
      <c r="V42" s="127"/>
      <c r="W42" s="127"/>
      <c r="X42" s="127"/>
      <c r="Y42" s="127"/>
      <c r="Z42" s="127"/>
      <c r="AA42" s="127"/>
      <c r="AB42" s="127"/>
      <c r="AC42" s="127"/>
      <c r="AD42" s="119">
        <f t="shared" si="42"/>
        <v>1</v>
      </c>
      <c r="AE42" s="127"/>
      <c r="AF42" s="127"/>
      <c r="AG42" s="119">
        <f t="shared" si="43"/>
        <v>2</v>
      </c>
      <c r="AH42" s="125"/>
      <c r="AI42" s="125"/>
      <c r="AJ42" s="125"/>
      <c r="AK42" s="125"/>
      <c r="AL42" s="125"/>
      <c r="AM42" s="125"/>
      <c r="AN42" s="125"/>
      <c r="AO42" s="125"/>
      <c r="AP42" s="160">
        <f>15*$J42</f>
        <v>15</v>
      </c>
      <c r="AQ42" s="125"/>
      <c r="AR42" s="125"/>
      <c r="AS42" s="127"/>
      <c r="AT42" s="127"/>
      <c r="AU42" s="127"/>
      <c r="AV42" s="127"/>
      <c r="AW42" s="128"/>
      <c r="AX42" s="116">
        <f t="shared" si="8"/>
        <v>31</v>
      </c>
      <c r="AZ42" s="191"/>
      <c r="BA42" s="32"/>
      <c r="BB42" s="32"/>
      <c r="BC42" s="32"/>
      <c r="BD42" s="32"/>
      <c r="BE42" s="32"/>
      <c r="BF42" s="32"/>
      <c r="BG42" s="32"/>
      <c r="BH42" s="32"/>
      <c r="BI42" s="31"/>
      <c r="BJ42" s="191"/>
      <c r="BK42" s="32"/>
      <c r="BL42" s="31"/>
      <c r="BM42" s="191"/>
      <c r="BN42" s="32"/>
      <c r="BO42" s="31"/>
      <c r="BP42" s="176"/>
      <c r="BQ42" s="132"/>
      <c r="BR42" s="7"/>
      <c r="BS42" s="132"/>
      <c r="BT42" s="7"/>
      <c r="BU42" s="132"/>
      <c r="BV42" s="6"/>
      <c r="BW42" s="7"/>
      <c r="BX42" s="134"/>
      <c r="BY42" s="35"/>
      <c r="CA42" s="46">
        <v>11</v>
      </c>
      <c r="CB42" s="47"/>
      <c r="CC42" s="7"/>
      <c r="CD42" s="47"/>
      <c r="CE42" s="7"/>
      <c r="CF42" s="47"/>
      <c r="CG42" s="7"/>
      <c r="CH42" s="47"/>
      <c r="CI42" s="7"/>
      <c r="CJ42" s="47"/>
      <c r="CK42" s="6"/>
      <c r="CL42" s="6"/>
      <c r="CM42" s="7"/>
      <c r="CN42" s="48"/>
      <c r="CO42" s="6"/>
      <c r="CP42" s="6"/>
      <c r="CQ42" s="7"/>
      <c r="CR42" s="48"/>
      <c r="CS42" s="6"/>
      <c r="CT42" s="6"/>
      <c r="CU42" s="7"/>
      <c r="CV42" s="48"/>
      <c r="CW42" s="6"/>
      <c r="CX42" s="6"/>
      <c r="CY42" s="6"/>
      <c r="CZ42" s="7"/>
    </row>
    <row r="43" spans="1:108" ht="28.5" thickBot="1">
      <c r="A43" s="39"/>
      <c r="B43" s="117" t="s">
        <v>70</v>
      </c>
      <c r="C43" s="118"/>
      <c r="D43" s="122"/>
      <c r="E43" s="123">
        <f t="shared" si="36"/>
        <v>0</v>
      </c>
      <c r="F43" s="121"/>
      <c r="G43" s="118"/>
      <c r="H43" s="119"/>
      <c r="I43" s="123">
        <f t="shared" si="37"/>
        <v>0</v>
      </c>
      <c r="J43" s="121">
        <v>1</v>
      </c>
      <c r="K43" s="203"/>
      <c r="L43" s="127"/>
      <c r="M43" s="119">
        <f t="shared" si="44"/>
        <v>3</v>
      </c>
      <c r="N43" s="119">
        <f t="shared" si="44"/>
        <v>3</v>
      </c>
      <c r="O43" s="127"/>
      <c r="P43" s="127"/>
      <c r="Q43" s="127"/>
      <c r="R43" s="127"/>
      <c r="S43" s="119">
        <f t="shared" si="45"/>
        <v>2</v>
      </c>
      <c r="T43" s="127"/>
      <c r="U43" s="126">
        <f t="shared" si="39"/>
        <v>5</v>
      </c>
      <c r="V43" s="159"/>
      <c r="W43" s="127"/>
      <c r="X43" s="127"/>
      <c r="Y43" s="127"/>
      <c r="Z43" s="127"/>
      <c r="AA43" s="127"/>
      <c r="AB43" s="127"/>
      <c r="AC43" s="127"/>
      <c r="AD43" s="119">
        <f t="shared" si="42"/>
        <v>1</v>
      </c>
      <c r="AE43" s="127"/>
      <c r="AF43" s="127"/>
      <c r="AG43" s="119">
        <f t="shared" si="43"/>
        <v>2</v>
      </c>
      <c r="AH43" s="125"/>
      <c r="AI43" s="125"/>
      <c r="AJ43" s="125"/>
      <c r="AK43" s="125"/>
      <c r="AL43" s="125"/>
      <c r="AM43" s="125"/>
      <c r="AN43" s="125"/>
      <c r="AO43" s="125"/>
      <c r="AP43" s="125"/>
      <c r="AQ43" s="160">
        <f>15*$J43</f>
        <v>15</v>
      </c>
      <c r="AR43" s="125"/>
      <c r="AS43" s="127"/>
      <c r="AT43" s="127"/>
      <c r="AU43" s="127"/>
      <c r="AV43" s="127"/>
      <c r="AW43" s="128"/>
      <c r="AX43" s="116">
        <f t="shared" si="8"/>
        <v>31</v>
      </c>
      <c r="AZ43" s="37"/>
      <c r="BA43" s="27"/>
      <c r="BB43" s="27"/>
      <c r="BC43" s="27"/>
      <c r="BD43" s="27"/>
      <c r="BE43" s="27"/>
      <c r="BF43" s="27"/>
      <c r="BG43" s="27"/>
      <c r="BH43" s="27"/>
      <c r="BI43" s="38"/>
      <c r="BJ43" s="37"/>
      <c r="BK43" s="27"/>
      <c r="BL43" s="38"/>
      <c r="BM43" s="37"/>
      <c r="BN43" s="27"/>
      <c r="BO43" s="38"/>
      <c r="BP43" s="176"/>
      <c r="BQ43" s="132"/>
      <c r="BR43" s="7"/>
      <c r="BS43" s="132"/>
      <c r="BT43" s="7"/>
      <c r="BU43" s="132"/>
      <c r="BV43" s="6"/>
      <c r="BW43" s="7"/>
      <c r="BX43" s="134"/>
      <c r="BY43" s="35"/>
      <c r="CA43" s="46">
        <v>12</v>
      </c>
      <c r="CB43" s="47"/>
      <c r="CC43" s="7"/>
      <c r="CD43" s="47"/>
      <c r="CE43" s="7"/>
      <c r="CF43" s="47"/>
      <c r="CG43" s="7"/>
      <c r="CH43" s="47"/>
      <c r="CI43" s="7"/>
      <c r="CJ43" s="47"/>
      <c r="CK43" s="6"/>
      <c r="CL43" s="6"/>
      <c r="CM43" s="7"/>
      <c r="CN43" s="48"/>
      <c r="CO43" s="6"/>
      <c r="CP43" s="6"/>
      <c r="CQ43" s="7"/>
      <c r="CR43" s="48"/>
      <c r="CS43" s="6"/>
      <c r="CT43" s="6"/>
      <c r="CU43" s="7"/>
      <c r="CV43" s="48"/>
      <c r="CW43" s="6"/>
      <c r="CX43" s="6"/>
      <c r="CY43" s="6"/>
      <c r="CZ43" s="7"/>
    </row>
    <row r="44" spans="1:108" ht="28.5" thickBot="1">
      <c r="A44" s="39"/>
      <c r="B44" s="117" t="s">
        <v>71</v>
      </c>
      <c r="C44" s="118"/>
      <c r="D44" s="122"/>
      <c r="E44" s="123">
        <f t="shared" si="36"/>
        <v>0</v>
      </c>
      <c r="F44" s="121"/>
      <c r="G44" s="118"/>
      <c r="H44" s="119"/>
      <c r="I44" s="123">
        <f t="shared" si="37"/>
        <v>0</v>
      </c>
      <c r="J44" s="121">
        <v>1</v>
      </c>
      <c r="K44" s="204"/>
      <c r="L44" s="125"/>
      <c r="M44" s="119">
        <f t="shared" si="44"/>
        <v>3</v>
      </c>
      <c r="N44" s="119">
        <f t="shared" si="44"/>
        <v>3</v>
      </c>
      <c r="O44" s="125"/>
      <c r="P44" s="125"/>
      <c r="Q44" s="125"/>
      <c r="R44" s="125"/>
      <c r="S44" s="119">
        <f t="shared" si="45"/>
        <v>2</v>
      </c>
      <c r="T44" s="127"/>
      <c r="U44" s="126">
        <f t="shared" si="39"/>
        <v>5</v>
      </c>
      <c r="V44" s="127"/>
      <c r="W44" s="127"/>
      <c r="X44" s="127"/>
      <c r="Y44" s="127"/>
      <c r="Z44" s="125"/>
      <c r="AA44" s="125"/>
      <c r="AB44" s="125"/>
      <c r="AC44" s="125"/>
      <c r="AD44" s="119">
        <f t="shared" si="42"/>
        <v>1</v>
      </c>
      <c r="AE44" s="125"/>
      <c r="AF44" s="125"/>
      <c r="AG44" s="119">
        <f t="shared" si="43"/>
        <v>2</v>
      </c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60">
        <f>15*$J44</f>
        <v>15</v>
      </c>
      <c r="AS44" s="125"/>
      <c r="AT44" s="125"/>
      <c r="AU44" s="125"/>
      <c r="AV44" s="125"/>
      <c r="AW44" s="128"/>
      <c r="AX44" s="116">
        <f t="shared" si="8"/>
        <v>31</v>
      </c>
      <c r="AZ44" s="191"/>
      <c r="BA44" s="32"/>
      <c r="BB44" s="32"/>
      <c r="BC44" s="32"/>
      <c r="BD44" s="32"/>
      <c r="BE44" s="32"/>
      <c r="BF44" s="32"/>
      <c r="BG44" s="32"/>
      <c r="BH44" s="32"/>
      <c r="BI44" s="31"/>
      <c r="BJ44" s="191"/>
      <c r="BK44" s="32"/>
      <c r="BL44" s="31"/>
      <c r="BM44" s="191"/>
      <c r="BN44" s="32"/>
      <c r="BO44" s="31"/>
      <c r="BP44" s="176"/>
      <c r="BQ44" s="132"/>
      <c r="BR44" s="7"/>
      <c r="BS44" s="132"/>
      <c r="BT44" s="7"/>
      <c r="BU44" s="132"/>
      <c r="BV44" s="6"/>
      <c r="BW44" s="7"/>
      <c r="BX44" s="134"/>
      <c r="BY44" s="35"/>
      <c r="CA44" s="46">
        <v>13</v>
      </c>
      <c r="CB44" s="47"/>
      <c r="CC44" s="7"/>
      <c r="CD44" s="47"/>
      <c r="CE44" s="7"/>
      <c r="CF44" s="47"/>
      <c r="CG44" s="7"/>
      <c r="CH44" s="47"/>
      <c r="CI44" s="7"/>
      <c r="CJ44" s="47"/>
      <c r="CK44" s="6"/>
      <c r="CL44" s="6"/>
      <c r="CM44" s="7"/>
      <c r="CN44" s="48"/>
      <c r="CO44" s="6"/>
      <c r="CP44" s="6"/>
      <c r="CQ44" s="7"/>
      <c r="CR44" s="48"/>
      <c r="CS44" s="6"/>
      <c r="CT44" s="6"/>
      <c r="CU44" s="7"/>
      <c r="CV44" s="48"/>
      <c r="CW44" s="6"/>
      <c r="CX44" s="6"/>
      <c r="CY44" s="6"/>
      <c r="CZ44" s="7"/>
    </row>
    <row r="45" spans="1:108" ht="28.5" thickBot="1">
      <c r="A45" s="39"/>
      <c r="B45" s="117" t="s">
        <v>114</v>
      </c>
      <c r="C45" s="118"/>
      <c r="D45" s="122"/>
      <c r="E45" s="123">
        <f t="shared" si="36"/>
        <v>0</v>
      </c>
      <c r="F45" s="121"/>
      <c r="G45" s="118"/>
      <c r="H45" s="119"/>
      <c r="I45" s="123">
        <f t="shared" si="37"/>
        <v>0</v>
      </c>
      <c r="J45" s="121">
        <v>1</v>
      </c>
      <c r="K45" s="204"/>
      <c r="L45" s="125"/>
      <c r="M45" s="119">
        <f t="shared" si="44"/>
        <v>3</v>
      </c>
      <c r="N45" s="119">
        <f t="shared" si="44"/>
        <v>3</v>
      </c>
      <c r="O45" s="125"/>
      <c r="P45" s="125"/>
      <c r="Q45" s="125"/>
      <c r="R45" s="125"/>
      <c r="S45" s="119">
        <f t="shared" si="45"/>
        <v>2</v>
      </c>
      <c r="T45" s="127"/>
      <c r="U45" s="126">
        <f t="shared" si="39"/>
        <v>5</v>
      </c>
      <c r="V45" s="127"/>
      <c r="W45" s="127"/>
      <c r="X45" s="127"/>
      <c r="Y45" s="127"/>
      <c r="Z45" s="125"/>
      <c r="AA45" s="125"/>
      <c r="AB45" s="125"/>
      <c r="AC45" s="125"/>
      <c r="AD45" s="119">
        <f t="shared" si="42"/>
        <v>1</v>
      </c>
      <c r="AE45" s="125"/>
      <c r="AF45" s="125"/>
      <c r="AG45" s="119">
        <f t="shared" si="43"/>
        <v>2</v>
      </c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60">
        <f>15*$J45</f>
        <v>15</v>
      </c>
      <c r="AT45" s="125"/>
      <c r="AU45" s="125"/>
      <c r="AV45" s="125"/>
      <c r="AW45" s="128"/>
      <c r="AX45" s="116">
        <f t="shared" si="8"/>
        <v>31</v>
      </c>
      <c r="AZ45" s="37"/>
      <c r="BA45" s="27"/>
      <c r="BB45" s="27"/>
      <c r="BC45" s="27"/>
      <c r="BD45" s="27"/>
      <c r="BE45" s="27"/>
      <c r="BF45" s="27"/>
      <c r="BG45" s="27"/>
      <c r="BH45" s="27"/>
      <c r="BI45" s="38"/>
      <c r="BJ45" s="37"/>
      <c r="BK45" s="27"/>
      <c r="BL45" s="38"/>
      <c r="BM45" s="37"/>
      <c r="BN45" s="27"/>
      <c r="BO45" s="38"/>
      <c r="BP45" s="176"/>
      <c r="BQ45" s="132"/>
      <c r="BR45" s="7"/>
      <c r="BS45" s="132"/>
      <c r="BT45" s="7"/>
      <c r="BU45" s="132"/>
      <c r="BV45" s="6"/>
      <c r="BW45" s="7"/>
      <c r="BX45" s="134"/>
      <c r="BY45" s="35"/>
      <c r="CA45" s="46">
        <v>14</v>
      </c>
      <c r="CB45" s="47"/>
      <c r="CC45" s="7"/>
      <c r="CD45" s="47"/>
      <c r="CE45" s="7"/>
      <c r="CF45" s="47"/>
      <c r="CG45" s="7"/>
      <c r="CH45" s="47"/>
      <c r="CI45" s="7"/>
      <c r="CJ45" s="47"/>
      <c r="CK45" s="6"/>
      <c r="CL45" s="6"/>
      <c r="CM45" s="7"/>
      <c r="CN45" s="48"/>
      <c r="CO45" s="6"/>
      <c r="CP45" s="6"/>
      <c r="CQ45" s="7"/>
      <c r="CR45" s="48"/>
      <c r="CS45" s="6"/>
      <c r="CT45" s="6"/>
      <c r="CU45" s="7"/>
      <c r="CV45" s="48"/>
      <c r="CW45" s="6"/>
      <c r="CX45" s="6"/>
      <c r="CY45" s="6"/>
      <c r="CZ45" s="7"/>
    </row>
    <row r="46" spans="1:108" ht="36" thickBot="1">
      <c r="A46" s="39"/>
      <c r="B46" s="117" t="s">
        <v>118</v>
      </c>
      <c r="C46" s="118"/>
      <c r="D46" s="122"/>
      <c r="E46" s="123">
        <f t="shared" si="36"/>
        <v>0</v>
      </c>
      <c r="F46" s="121"/>
      <c r="G46" s="118"/>
      <c r="H46" s="119"/>
      <c r="I46" s="123">
        <f t="shared" si="37"/>
        <v>0</v>
      </c>
      <c r="J46" s="121">
        <v>1</v>
      </c>
      <c r="K46" s="203"/>
      <c r="L46" s="127"/>
      <c r="M46" s="119">
        <f t="shared" si="44"/>
        <v>3</v>
      </c>
      <c r="N46" s="119">
        <f t="shared" si="44"/>
        <v>3</v>
      </c>
      <c r="O46" s="127"/>
      <c r="P46" s="127"/>
      <c r="Q46" s="127"/>
      <c r="R46" s="127"/>
      <c r="S46" s="119">
        <f t="shared" si="45"/>
        <v>2</v>
      </c>
      <c r="T46" s="125"/>
      <c r="U46" s="126">
        <f t="shared" si="39"/>
        <v>5</v>
      </c>
      <c r="V46" s="127"/>
      <c r="W46" s="125"/>
      <c r="X46" s="125"/>
      <c r="Y46" s="125"/>
      <c r="Z46" s="127"/>
      <c r="AA46" s="127"/>
      <c r="AB46" s="127"/>
      <c r="AC46" s="127"/>
      <c r="AD46" s="119">
        <f t="shared" si="42"/>
        <v>1</v>
      </c>
      <c r="AE46" s="127"/>
      <c r="AF46" s="127"/>
      <c r="AG46" s="119">
        <f t="shared" si="43"/>
        <v>2</v>
      </c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7"/>
      <c r="AT46" s="160">
        <f>15*$J46</f>
        <v>15</v>
      </c>
      <c r="AU46" s="127"/>
      <c r="AV46" s="127"/>
      <c r="AW46" s="128"/>
      <c r="AX46" s="116">
        <f t="shared" si="8"/>
        <v>31</v>
      </c>
      <c r="AZ46" s="132"/>
      <c r="BA46" s="6"/>
      <c r="BB46" s="6"/>
      <c r="BC46" s="6"/>
      <c r="BD46" s="6"/>
      <c r="BE46" s="6"/>
      <c r="BF46" s="6"/>
      <c r="BG46" s="6"/>
      <c r="BH46" s="6"/>
      <c r="BI46" s="7"/>
      <c r="BJ46" s="191"/>
      <c r="BK46" s="32"/>
      <c r="BL46" s="31"/>
      <c r="BM46" s="191"/>
      <c r="BN46" s="32"/>
      <c r="BO46" s="31"/>
      <c r="BP46" s="176"/>
      <c r="BQ46" s="132"/>
      <c r="BR46" s="7"/>
      <c r="BS46" s="132"/>
      <c r="BT46" s="7"/>
      <c r="BU46" s="132"/>
      <c r="BV46" s="6"/>
      <c r="BW46" s="7"/>
      <c r="BX46" s="134"/>
      <c r="BY46" s="35"/>
      <c r="CA46" s="205" t="s">
        <v>136</v>
      </c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</row>
    <row r="47" spans="1:108" ht="36" thickBot="1">
      <c r="A47" s="39"/>
      <c r="B47" s="88" t="s">
        <v>74</v>
      </c>
      <c r="C47" s="89"/>
      <c r="D47" s="93"/>
      <c r="E47" s="91">
        <f t="shared" si="36"/>
        <v>0</v>
      </c>
      <c r="F47" s="92"/>
      <c r="G47" s="89"/>
      <c r="H47" s="90"/>
      <c r="I47" s="91">
        <f t="shared" si="37"/>
        <v>0</v>
      </c>
      <c r="J47" s="92">
        <v>1</v>
      </c>
      <c r="K47" s="206"/>
      <c r="L47" s="207"/>
      <c r="M47" s="90">
        <f t="shared" si="44"/>
        <v>3</v>
      </c>
      <c r="N47" s="90">
        <f t="shared" si="44"/>
        <v>3</v>
      </c>
      <c r="O47" s="207"/>
      <c r="P47" s="207"/>
      <c r="Q47" s="207"/>
      <c r="R47" s="207"/>
      <c r="S47" s="90">
        <f t="shared" si="45"/>
        <v>2</v>
      </c>
      <c r="T47" s="208"/>
      <c r="U47" s="90">
        <f t="shared" si="39"/>
        <v>5</v>
      </c>
      <c r="V47" s="207"/>
      <c r="W47" s="208"/>
      <c r="X47" s="208"/>
      <c r="Y47" s="208"/>
      <c r="Z47" s="207"/>
      <c r="AA47" s="207"/>
      <c r="AB47" s="207"/>
      <c r="AC47" s="207"/>
      <c r="AD47" s="90">
        <f t="shared" si="42"/>
        <v>1</v>
      </c>
      <c r="AE47" s="207"/>
      <c r="AF47" s="207"/>
      <c r="AG47" s="90">
        <f t="shared" si="43"/>
        <v>2</v>
      </c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7"/>
      <c r="AT47" s="207"/>
      <c r="AU47" s="209">
        <f>15*$J47</f>
        <v>15</v>
      </c>
      <c r="AV47" s="207"/>
      <c r="AW47" s="210"/>
      <c r="AX47" s="182">
        <f t="shared" si="8"/>
        <v>31</v>
      </c>
      <c r="AZ47" s="65" t="s">
        <v>89</v>
      </c>
      <c r="BA47" s="6"/>
      <c r="BB47" s="6"/>
      <c r="BC47" s="6"/>
      <c r="BD47" s="6"/>
      <c r="BE47" s="6"/>
      <c r="BF47" s="6"/>
      <c r="BG47" s="6"/>
      <c r="BH47" s="6"/>
      <c r="BI47" s="7"/>
      <c r="BJ47" s="132">
        <f>SUM(BJ32:BL46)</f>
        <v>0</v>
      </c>
      <c r="BK47" s="6"/>
      <c r="BL47" s="7"/>
      <c r="BM47" s="132">
        <f>SUM(BM32:BO46)</f>
        <v>0</v>
      </c>
      <c r="BN47" s="6"/>
      <c r="BO47" s="7"/>
      <c r="BP47" s="176"/>
      <c r="BQ47" s="132"/>
      <c r="BR47" s="7"/>
      <c r="BS47" s="132"/>
      <c r="BT47" s="7"/>
      <c r="BU47" s="132"/>
      <c r="BV47" s="6"/>
      <c r="BW47" s="7"/>
      <c r="BX47" s="134"/>
      <c r="BY47" s="35"/>
      <c r="CA47" s="211" t="s">
        <v>137</v>
      </c>
      <c r="CB47" s="6"/>
      <c r="CC47" s="7"/>
      <c r="CD47" s="211" t="s">
        <v>138</v>
      </c>
      <c r="CE47" s="7"/>
      <c r="CF47" s="212" t="s">
        <v>139</v>
      </c>
      <c r="CG47" s="31"/>
      <c r="CH47" s="213" t="s">
        <v>140</v>
      </c>
      <c r="CI47" s="31"/>
      <c r="CJ47" s="213" t="s">
        <v>141</v>
      </c>
      <c r="CK47" s="32"/>
      <c r="CL47" s="32"/>
      <c r="CM47" s="32"/>
      <c r="CN47" s="31"/>
      <c r="CO47" s="213" t="s">
        <v>109</v>
      </c>
      <c r="CP47" s="32"/>
      <c r="CQ47" s="31"/>
      <c r="CR47" s="213" t="s">
        <v>142</v>
      </c>
      <c r="CS47" s="31"/>
      <c r="CT47" s="214" t="s">
        <v>143</v>
      </c>
      <c r="CU47" s="215"/>
      <c r="CV47" s="215"/>
      <c r="CW47" s="215"/>
      <c r="CX47" s="215"/>
      <c r="CY47" s="215"/>
      <c r="CZ47" s="215"/>
      <c r="DA47" s="215"/>
      <c r="DB47" s="215"/>
      <c r="DC47" s="215"/>
      <c r="DD47" s="216"/>
    </row>
    <row r="48" spans="1:108" ht="21" thickBot="1">
      <c r="A48" s="217"/>
      <c r="B48" s="218"/>
      <c r="C48" s="187"/>
      <c r="D48" s="188"/>
      <c r="E48" s="195"/>
      <c r="F48" s="219"/>
      <c r="G48" s="187"/>
      <c r="H48" s="188"/>
      <c r="I48" s="195"/>
      <c r="J48" s="219"/>
      <c r="K48" s="220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96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221"/>
      <c r="BK48" s="221"/>
      <c r="BL48" s="221"/>
      <c r="BM48" s="221"/>
      <c r="BN48" s="221"/>
      <c r="BO48" s="221"/>
      <c r="BP48" s="176"/>
      <c r="BQ48" s="132"/>
      <c r="BR48" s="7"/>
      <c r="BS48" s="132"/>
      <c r="BT48" s="7"/>
      <c r="BU48" s="132"/>
      <c r="BV48" s="6"/>
      <c r="BW48" s="7"/>
      <c r="BX48" s="134"/>
      <c r="BY48" s="35"/>
      <c r="CA48" s="222"/>
      <c r="CB48" s="32"/>
      <c r="CC48" s="31"/>
      <c r="CD48" s="222"/>
      <c r="CE48" s="31"/>
      <c r="CF48" s="39"/>
      <c r="CG48" s="4"/>
      <c r="CH48" s="39"/>
      <c r="CI48" s="4"/>
      <c r="CJ48" s="39"/>
      <c r="CK48" s="3"/>
      <c r="CL48" s="3"/>
      <c r="CM48" s="3"/>
      <c r="CN48" s="4"/>
      <c r="CO48" s="39"/>
      <c r="CP48" s="3"/>
      <c r="CQ48" s="4"/>
      <c r="CR48" s="39"/>
      <c r="CS48" s="4"/>
      <c r="CT48" s="223"/>
      <c r="CU48" s="224"/>
      <c r="CV48" s="224"/>
      <c r="CW48" s="224"/>
      <c r="CX48" s="224"/>
      <c r="CY48" s="224"/>
      <c r="CZ48" s="224"/>
      <c r="DA48" s="224"/>
      <c r="DB48" s="224"/>
      <c r="DC48" s="224"/>
      <c r="DD48" s="225"/>
    </row>
    <row r="49" spans="1:108" ht="45.75" thickBot="1">
      <c r="A49" s="226" t="s">
        <v>144</v>
      </c>
      <c r="B49" s="227" t="s">
        <v>145</v>
      </c>
      <c r="C49" s="199"/>
      <c r="D49" s="160"/>
      <c r="E49" s="201">
        <f t="shared" ref="E49:E60" si="46">SUM(C49:D49)</f>
        <v>0</v>
      </c>
      <c r="F49" s="158"/>
      <c r="G49" s="200"/>
      <c r="H49" s="160"/>
      <c r="I49" s="201">
        <f t="shared" ref="I49:I60" si="47">SUM(G49:H49)</f>
        <v>0</v>
      </c>
      <c r="J49" s="158">
        <v>1</v>
      </c>
      <c r="K49" s="228"/>
      <c r="L49" s="162"/>
      <c r="M49" s="229"/>
      <c r="N49" s="229"/>
      <c r="O49" s="229"/>
      <c r="P49" s="162"/>
      <c r="Q49" s="229"/>
      <c r="R49" s="229"/>
      <c r="S49" s="162"/>
      <c r="T49" s="229"/>
      <c r="U49" s="160">
        <f>5*$J49</f>
        <v>5</v>
      </c>
      <c r="V49" s="162"/>
      <c r="W49" s="160">
        <f t="shared" ref="W49:W51" si="48">7*$J49</f>
        <v>7</v>
      </c>
      <c r="X49" s="162"/>
      <c r="Y49" s="230"/>
      <c r="Z49" s="209">
        <f t="shared" ref="Z49:AA49" si="49">5*$J49</f>
        <v>5</v>
      </c>
      <c r="AA49" s="209">
        <f t="shared" si="49"/>
        <v>5</v>
      </c>
      <c r="AB49" s="231"/>
      <c r="AC49" s="162"/>
      <c r="AD49" s="79">
        <f t="shared" ref="AD49:AD60" si="50">1*$J49</f>
        <v>1</v>
      </c>
      <c r="AE49" s="162"/>
      <c r="AF49" s="162"/>
      <c r="AG49" s="160">
        <f t="shared" ref="AG49:AG60" si="51">2*$J49</f>
        <v>2</v>
      </c>
      <c r="AH49" s="229">
        <v>5</v>
      </c>
      <c r="AI49" s="229">
        <v>5</v>
      </c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3"/>
      <c r="AX49" s="232">
        <f t="shared" ref="AX49:AX60" si="52">SUM(K49:AW49)</f>
        <v>35</v>
      </c>
      <c r="AY49" s="233" t="str">
        <f>IF(AND(J49=0,COUNT(M49:O49,Q49:R49,T49:U49,W49,Y49:AB49,AD49,AG49:AI49)=6),"T",IF(AND(J49&gt;0,COUNT(M49:O49,Q49:R49,T49:U49,W49,Y49:AB49,AD49,AG49:AI49)&gt;7),"T","F"))</f>
        <v>T</v>
      </c>
      <c r="AZ49" s="15"/>
      <c r="BA49" s="234" t="s">
        <v>146</v>
      </c>
      <c r="BB49" s="235" t="s">
        <v>147</v>
      </c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6"/>
      <c r="BN49" s="236"/>
      <c r="BO49" s="236"/>
      <c r="BP49" s="237"/>
      <c r="BQ49" s="132"/>
      <c r="BR49" s="7"/>
      <c r="BS49" s="132"/>
      <c r="BT49" s="7"/>
      <c r="BU49" s="132"/>
      <c r="BV49" s="6"/>
      <c r="BW49" s="7"/>
      <c r="BX49" s="134"/>
      <c r="BY49" s="35"/>
      <c r="CA49" s="39"/>
      <c r="CB49" s="3"/>
      <c r="CC49" s="4"/>
      <c r="CD49" s="39"/>
      <c r="CE49" s="4"/>
      <c r="CF49" s="37"/>
      <c r="CG49" s="38"/>
      <c r="CH49" s="37"/>
      <c r="CI49" s="38"/>
      <c r="CJ49" s="37"/>
      <c r="CK49" s="27"/>
      <c r="CL49" s="27"/>
      <c r="CM49" s="27"/>
      <c r="CN49" s="38"/>
      <c r="CO49" s="37"/>
      <c r="CP49" s="27"/>
      <c r="CQ49" s="38"/>
      <c r="CR49" s="37"/>
      <c r="CS49" s="38"/>
      <c r="CT49" s="39"/>
      <c r="CU49" s="3"/>
      <c r="CV49" s="3"/>
      <c r="CW49" s="3"/>
      <c r="CX49" s="3"/>
      <c r="CY49" s="3"/>
      <c r="CZ49" s="3"/>
      <c r="DA49" s="3"/>
      <c r="DB49" s="3"/>
      <c r="DC49" s="3"/>
      <c r="DD49" s="4"/>
    </row>
    <row r="50" spans="1:108" ht="45.75" thickBot="1">
      <c r="A50" s="39"/>
      <c r="B50" s="238" t="s">
        <v>148</v>
      </c>
      <c r="C50" s="118"/>
      <c r="D50" s="119"/>
      <c r="E50" s="123">
        <f t="shared" si="46"/>
        <v>0</v>
      </c>
      <c r="F50" s="121"/>
      <c r="G50" s="122"/>
      <c r="H50" s="119"/>
      <c r="I50" s="123">
        <f t="shared" si="47"/>
        <v>0</v>
      </c>
      <c r="J50" s="121">
        <v>1</v>
      </c>
      <c r="K50" s="204"/>
      <c r="L50" s="125"/>
      <c r="M50" s="136"/>
      <c r="N50" s="136"/>
      <c r="O50" s="136">
        <v>5</v>
      </c>
      <c r="P50" s="125"/>
      <c r="Q50" s="136">
        <v>5</v>
      </c>
      <c r="R50" s="136">
        <v>5</v>
      </c>
      <c r="S50" s="125"/>
      <c r="T50" s="136">
        <v>5</v>
      </c>
      <c r="U50" s="136"/>
      <c r="V50" s="125"/>
      <c r="W50" s="119">
        <f t="shared" si="48"/>
        <v>7</v>
      </c>
      <c r="X50" s="125"/>
      <c r="Y50" s="119">
        <f>5*$J50</f>
        <v>5</v>
      </c>
      <c r="Z50" s="239"/>
      <c r="AA50" s="239"/>
      <c r="AB50" s="239"/>
      <c r="AC50" s="125"/>
      <c r="AD50" s="119">
        <f t="shared" si="50"/>
        <v>1</v>
      </c>
      <c r="AE50" s="125"/>
      <c r="AF50" s="125"/>
      <c r="AG50" s="119">
        <f t="shared" si="51"/>
        <v>2</v>
      </c>
      <c r="AH50" s="136"/>
      <c r="AI50" s="136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8"/>
      <c r="AX50" s="240">
        <f t="shared" si="52"/>
        <v>35</v>
      </c>
      <c r="AY50" s="233" t="str">
        <f>IF(AND(J50=0,COUNT(M50:O50,Q50:R50,T50:U50,W50,Y50:AB50,AD50,AG50:AI50)=4),"T",IF(AND(J50&gt;0,COUNT(M50:O50,Q50:R50,T50:U50,W50,Y50:AB50,AD50,AG50:AI50)&gt;7),"T","F"))</f>
        <v>T</v>
      </c>
      <c r="AZ50" s="15"/>
      <c r="BA50" s="241" t="s">
        <v>149</v>
      </c>
      <c r="BB50" s="242" t="s">
        <v>150</v>
      </c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6"/>
      <c r="BN50" s="236"/>
      <c r="BO50" s="236"/>
      <c r="BP50" s="237"/>
      <c r="BQ50" s="26" t="s">
        <v>89</v>
      </c>
      <c r="BR50" s="7"/>
      <c r="BS50" s="132">
        <f>SUM(BS32:BT49)</f>
        <v>0</v>
      </c>
      <c r="BT50" s="7"/>
      <c r="BU50" s="132">
        <f>SUM(BU32:BW49)</f>
        <v>0</v>
      </c>
      <c r="BV50" s="6"/>
      <c r="BW50" s="7"/>
      <c r="BX50" s="134"/>
      <c r="BY50" s="35"/>
      <c r="CA50" s="39"/>
      <c r="CB50" s="3"/>
      <c r="CC50" s="4"/>
      <c r="CD50" s="39"/>
      <c r="CE50" s="4"/>
      <c r="CF50" s="213" t="s">
        <v>151</v>
      </c>
      <c r="CG50" s="31"/>
      <c r="CH50" s="190"/>
      <c r="CI50" s="31"/>
      <c r="CJ50" s="190"/>
      <c r="CK50" s="32"/>
      <c r="CL50" s="32"/>
      <c r="CM50" s="32"/>
      <c r="CN50" s="31"/>
      <c r="CO50" s="190"/>
      <c r="CP50" s="32"/>
      <c r="CQ50" s="31"/>
      <c r="CR50" s="190"/>
      <c r="CS50" s="31"/>
      <c r="CT50" s="39"/>
      <c r="CU50" s="3"/>
      <c r="CV50" s="3"/>
      <c r="CW50" s="3"/>
      <c r="CX50" s="3"/>
      <c r="CY50" s="3"/>
      <c r="CZ50" s="3"/>
      <c r="DA50" s="3"/>
      <c r="DB50" s="3"/>
      <c r="DC50" s="3"/>
      <c r="DD50" s="4"/>
    </row>
    <row r="51" spans="1:108" ht="45.75" thickBot="1">
      <c r="A51" s="39"/>
      <c r="B51" s="238" t="s">
        <v>152</v>
      </c>
      <c r="C51" s="118"/>
      <c r="D51" s="119"/>
      <c r="E51" s="123">
        <f t="shared" si="46"/>
        <v>0</v>
      </c>
      <c r="F51" s="121"/>
      <c r="G51" s="122"/>
      <c r="H51" s="119"/>
      <c r="I51" s="123">
        <f t="shared" si="47"/>
        <v>0</v>
      </c>
      <c r="J51" s="121">
        <v>1</v>
      </c>
      <c r="K51" s="204"/>
      <c r="L51" s="125"/>
      <c r="M51" s="136"/>
      <c r="N51" s="136"/>
      <c r="O51" s="136"/>
      <c r="P51" s="125"/>
      <c r="Q51" s="136"/>
      <c r="R51" s="136"/>
      <c r="S51" s="125"/>
      <c r="T51" s="136"/>
      <c r="U51" s="136">
        <v>5</v>
      </c>
      <c r="V51" s="125"/>
      <c r="W51" s="119">
        <f t="shared" si="48"/>
        <v>7</v>
      </c>
      <c r="X51" s="125"/>
      <c r="Y51" s="239">
        <v>5</v>
      </c>
      <c r="Z51" s="239">
        <v>5</v>
      </c>
      <c r="AA51" s="239">
        <v>5</v>
      </c>
      <c r="AB51" s="239">
        <v>5</v>
      </c>
      <c r="AC51" s="125"/>
      <c r="AD51" s="119">
        <f t="shared" si="50"/>
        <v>1</v>
      </c>
      <c r="AE51" s="125"/>
      <c r="AF51" s="125"/>
      <c r="AG51" s="119">
        <f t="shared" si="51"/>
        <v>2</v>
      </c>
      <c r="AH51" s="136"/>
      <c r="AI51" s="136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8"/>
      <c r="AX51" s="240">
        <f t="shared" si="52"/>
        <v>35</v>
      </c>
      <c r="AY51" s="233" t="str">
        <f>IF(AND(J51=0,COUNT(M51:O51,Q51:R51,T51:U51,W51,Y51:AB51,AD51,AG51:AI51)=3),"T",IF(AND(J51&gt;0,COUNT(M51:O51,Q51:R51,T51:U51,W51,Y51:AB51,AD51,AG51:AI51)&gt;7),"T","F"))</f>
        <v>T</v>
      </c>
      <c r="AZ51" s="15"/>
      <c r="BA51" s="26" t="s">
        <v>153</v>
      </c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7"/>
      <c r="BP51" s="176"/>
      <c r="BQ51" s="243"/>
      <c r="BR51" s="3"/>
      <c r="BS51" s="244"/>
      <c r="BT51" s="3"/>
      <c r="BU51" s="244"/>
      <c r="BV51" s="3"/>
      <c r="BW51" s="3"/>
      <c r="BX51" s="134"/>
      <c r="BY51" s="35"/>
      <c r="CA51" s="39"/>
      <c r="CB51" s="3"/>
      <c r="CC51" s="4"/>
      <c r="CD51" s="39"/>
      <c r="CE51" s="4"/>
      <c r="CF51" s="39"/>
      <c r="CG51" s="4"/>
      <c r="CH51" s="39"/>
      <c r="CI51" s="4"/>
      <c r="CJ51" s="39"/>
      <c r="CK51" s="3"/>
      <c r="CL51" s="3"/>
      <c r="CM51" s="3"/>
      <c r="CN51" s="4"/>
      <c r="CO51" s="39"/>
      <c r="CP51" s="3"/>
      <c r="CQ51" s="4"/>
      <c r="CR51" s="39"/>
      <c r="CS51" s="4"/>
      <c r="CT51" s="37"/>
      <c r="CU51" s="27"/>
      <c r="CV51" s="27"/>
      <c r="CW51" s="27"/>
      <c r="CX51" s="27"/>
      <c r="CY51" s="27"/>
      <c r="CZ51" s="27"/>
      <c r="DA51" s="27"/>
      <c r="DB51" s="27"/>
      <c r="DC51" s="27"/>
      <c r="DD51" s="38"/>
    </row>
    <row r="52" spans="1:108" ht="45.75" thickBot="1">
      <c r="A52" s="39"/>
      <c r="B52" s="238" t="s">
        <v>154</v>
      </c>
      <c r="C52" s="118"/>
      <c r="D52" s="119"/>
      <c r="E52" s="123">
        <f t="shared" si="46"/>
        <v>0</v>
      </c>
      <c r="F52" s="121"/>
      <c r="G52" s="122"/>
      <c r="H52" s="119"/>
      <c r="I52" s="123">
        <f t="shared" si="47"/>
        <v>0</v>
      </c>
      <c r="J52" s="121">
        <v>1</v>
      </c>
      <c r="K52" s="204"/>
      <c r="L52" s="125"/>
      <c r="M52" s="136"/>
      <c r="N52" s="119">
        <f>5*$J52</f>
        <v>5</v>
      </c>
      <c r="O52" s="136">
        <v>5</v>
      </c>
      <c r="P52" s="125"/>
      <c r="Q52" s="136"/>
      <c r="R52" s="136"/>
      <c r="S52" s="125"/>
      <c r="T52" s="136"/>
      <c r="U52" s="126">
        <f>5*$J52</f>
        <v>5</v>
      </c>
      <c r="V52" s="125"/>
      <c r="W52" s="245">
        <v>7</v>
      </c>
      <c r="X52" s="125"/>
      <c r="Y52" s="239"/>
      <c r="Z52" s="239"/>
      <c r="AA52" s="239"/>
      <c r="AB52" s="239">
        <v>5</v>
      </c>
      <c r="AC52" s="125"/>
      <c r="AD52" s="119">
        <f t="shared" si="50"/>
        <v>1</v>
      </c>
      <c r="AE52" s="125"/>
      <c r="AF52" s="125"/>
      <c r="AG52" s="119">
        <f t="shared" si="51"/>
        <v>2</v>
      </c>
      <c r="AH52" s="136">
        <v>5</v>
      </c>
      <c r="AI52" s="136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8"/>
      <c r="AX52" s="240">
        <f t="shared" si="52"/>
        <v>35</v>
      </c>
      <c r="AY52" s="233" t="str">
        <f t="shared" ref="AY52:AY53" si="53">IF(AND(J52=0,COUNT(M52:O52,Q52:R52,T52:U52,W52,Y52:AB52,AD52,AG52:AI52)=4),"T",IF(AND(J52&gt;0,COUNT(M52:O52,Q52:R52,T52:U52,W52,Y52:AB52,AD52,AG52:AI52)&gt;7),"T","F"))</f>
        <v>T</v>
      </c>
      <c r="AZ52" s="15"/>
      <c r="BA52" s="246" t="s">
        <v>155</v>
      </c>
      <c r="BB52" s="32"/>
      <c r="BC52" s="31"/>
      <c r="BD52" s="246" t="s">
        <v>76</v>
      </c>
      <c r="BE52" s="32"/>
      <c r="BF52" s="32"/>
      <c r="BG52" s="32"/>
      <c r="BH52" s="31"/>
      <c r="BI52" s="65" t="s">
        <v>156</v>
      </c>
      <c r="BJ52" s="6"/>
      <c r="BK52" s="6"/>
      <c r="BL52" s="6"/>
      <c r="BM52" s="6"/>
      <c r="BN52" s="7"/>
      <c r="BP52" s="176"/>
      <c r="BQ52" s="243"/>
      <c r="BR52" s="3"/>
      <c r="BS52" s="244"/>
      <c r="BT52" s="3"/>
      <c r="BU52" s="244"/>
      <c r="BV52" s="3"/>
      <c r="BW52" s="3"/>
      <c r="BX52" s="134"/>
      <c r="BY52" s="35"/>
      <c r="CA52" s="39"/>
      <c r="CB52" s="3"/>
      <c r="CC52" s="4"/>
      <c r="CD52" s="39"/>
      <c r="CE52" s="4"/>
      <c r="CF52" s="37"/>
      <c r="CG52" s="38"/>
      <c r="CH52" s="37"/>
      <c r="CI52" s="38"/>
      <c r="CJ52" s="37"/>
      <c r="CK52" s="27"/>
      <c r="CL52" s="27"/>
      <c r="CM52" s="27"/>
      <c r="CN52" s="38"/>
      <c r="CO52" s="37"/>
      <c r="CP52" s="27"/>
      <c r="CQ52" s="38"/>
      <c r="CR52" s="37"/>
      <c r="CS52" s="38"/>
      <c r="CT52" s="212" t="s">
        <v>157</v>
      </c>
      <c r="CU52" s="32"/>
      <c r="CV52" s="32"/>
      <c r="CW52" s="32"/>
      <c r="CX52" s="32"/>
      <c r="CY52" s="32"/>
      <c r="CZ52" s="32"/>
      <c r="DA52" s="32"/>
      <c r="DB52" s="32"/>
      <c r="DC52" s="32"/>
      <c r="DD52" s="31"/>
    </row>
    <row r="53" spans="1:108" ht="45.75" thickBot="1">
      <c r="A53" s="39"/>
      <c r="B53" s="238" t="s">
        <v>158</v>
      </c>
      <c r="C53" s="118"/>
      <c r="D53" s="119"/>
      <c r="E53" s="123">
        <f t="shared" si="46"/>
        <v>0</v>
      </c>
      <c r="F53" s="121"/>
      <c r="G53" s="122"/>
      <c r="H53" s="119"/>
      <c r="I53" s="123">
        <f t="shared" si="47"/>
        <v>0</v>
      </c>
      <c r="J53" s="121">
        <v>1</v>
      </c>
      <c r="K53" s="204"/>
      <c r="L53" s="125"/>
      <c r="M53" s="119">
        <f t="shared" ref="M53:N53" si="54">5*$J53</f>
        <v>5</v>
      </c>
      <c r="N53" s="119">
        <f t="shared" si="54"/>
        <v>5</v>
      </c>
      <c r="O53" s="136"/>
      <c r="P53" s="125"/>
      <c r="Q53" s="136"/>
      <c r="R53" s="136"/>
      <c r="S53" s="125"/>
      <c r="T53" s="136"/>
      <c r="U53" s="136">
        <v>5</v>
      </c>
      <c r="V53" s="125"/>
      <c r="W53" s="239"/>
      <c r="X53" s="125"/>
      <c r="Y53" s="239"/>
      <c r="Z53" s="239"/>
      <c r="AA53" s="239"/>
      <c r="AB53" s="239">
        <v>5</v>
      </c>
      <c r="AC53" s="125"/>
      <c r="AD53" s="119">
        <f t="shared" si="50"/>
        <v>1</v>
      </c>
      <c r="AE53" s="125"/>
      <c r="AF53" s="125"/>
      <c r="AG53" s="119">
        <f t="shared" si="51"/>
        <v>2</v>
      </c>
      <c r="AH53" s="136">
        <v>5</v>
      </c>
      <c r="AI53" s="136">
        <v>5</v>
      </c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8"/>
      <c r="AX53" s="240">
        <f t="shared" si="52"/>
        <v>33</v>
      </c>
      <c r="AY53" s="233" t="str">
        <f t="shared" si="53"/>
        <v>T</v>
      </c>
      <c r="AZ53" s="15"/>
      <c r="BA53" s="37"/>
      <c r="BB53" s="27"/>
      <c r="BC53" s="38"/>
      <c r="BD53" s="37"/>
      <c r="BE53" s="27"/>
      <c r="BF53" s="27"/>
      <c r="BG53" s="27"/>
      <c r="BH53" s="38"/>
      <c r="BI53" s="65" t="s">
        <v>115</v>
      </c>
      <c r="BJ53" s="6"/>
      <c r="BK53" s="7"/>
      <c r="BL53" s="65" t="s">
        <v>116</v>
      </c>
      <c r="BM53" s="6"/>
      <c r="BN53" s="7"/>
      <c r="BP53" s="176"/>
      <c r="BQ53" s="243"/>
      <c r="BR53" s="3"/>
      <c r="BS53" s="244"/>
      <c r="BT53" s="3"/>
      <c r="BU53" s="244"/>
      <c r="BV53" s="3"/>
      <c r="BW53" s="3"/>
      <c r="BX53" s="134"/>
      <c r="BY53" s="35"/>
      <c r="CA53" s="39"/>
      <c r="CB53" s="3"/>
      <c r="CC53" s="4"/>
      <c r="CD53" s="39"/>
      <c r="CE53" s="4"/>
      <c r="CF53" s="212" t="s">
        <v>159</v>
      </c>
      <c r="CG53" s="31"/>
      <c r="CH53" s="190"/>
      <c r="CI53" s="31"/>
      <c r="CJ53" s="190"/>
      <c r="CK53" s="32"/>
      <c r="CL53" s="32"/>
      <c r="CM53" s="32"/>
      <c r="CN53" s="31"/>
      <c r="CO53" s="190"/>
      <c r="CP53" s="32"/>
      <c r="CQ53" s="31"/>
      <c r="CR53" s="190"/>
      <c r="CS53" s="31"/>
      <c r="CT53" s="247"/>
      <c r="CU53" s="248"/>
      <c r="CV53" s="248"/>
      <c r="CW53" s="248"/>
      <c r="CX53" s="248"/>
      <c r="CY53" s="248"/>
      <c r="CZ53" s="248"/>
      <c r="DA53" s="248"/>
      <c r="DB53" s="248"/>
      <c r="DC53" s="248"/>
      <c r="DD53" s="249"/>
    </row>
    <row r="54" spans="1:108" ht="45.75" thickBot="1">
      <c r="A54" s="37"/>
      <c r="B54" s="250" t="s">
        <v>160</v>
      </c>
      <c r="C54" s="251"/>
      <c r="D54" s="153"/>
      <c r="E54" s="252">
        <f t="shared" si="46"/>
        <v>0</v>
      </c>
      <c r="F54" s="147"/>
      <c r="G54" s="253"/>
      <c r="H54" s="153"/>
      <c r="I54" s="252">
        <f t="shared" si="47"/>
        <v>0</v>
      </c>
      <c r="J54" s="147">
        <v>1</v>
      </c>
      <c r="K54" s="254"/>
      <c r="L54" s="208"/>
      <c r="M54" s="255"/>
      <c r="N54" s="255">
        <v>5</v>
      </c>
      <c r="O54" s="255"/>
      <c r="P54" s="208"/>
      <c r="Q54" s="255">
        <v>5</v>
      </c>
      <c r="R54" s="255"/>
      <c r="S54" s="208"/>
      <c r="T54" s="255"/>
      <c r="U54" s="90">
        <f t="shared" ref="U54:U60" si="55">5*$J54</f>
        <v>5</v>
      </c>
      <c r="V54" s="208"/>
      <c r="W54" s="256"/>
      <c r="X54" s="208"/>
      <c r="Y54" s="256"/>
      <c r="Z54" s="256"/>
      <c r="AA54" s="256"/>
      <c r="AB54" s="256">
        <v>5</v>
      </c>
      <c r="AC54" s="208"/>
      <c r="AD54" s="153">
        <f t="shared" si="50"/>
        <v>1</v>
      </c>
      <c r="AE54" s="208"/>
      <c r="AF54" s="208"/>
      <c r="AG54" s="90">
        <f t="shared" si="51"/>
        <v>2</v>
      </c>
      <c r="AH54" s="90">
        <f t="shared" ref="AH54:AI54" si="56">5*$J54</f>
        <v>5</v>
      </c>
      <c r="AI54" s="90">
        <f t="shared" si="56"/>
        <v>5</v>
      </c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10"/>
      <c r="AX54" s="257">
        <f t="shared" si="52"/>
        <v>33</v>
      </c>
      <c r="AY54" s="233" t="str">
        <f>IF(AND(J54=0,COUNT(M54:O54,Q54:R54,T54:U54,W54,Y54:AB54,AD54,AG54:AI54)=5),"T",IF(AND(J54&gt;0,COUNT(M54:O54,Q54:R54,T54:U54,W54,Y54:AB54,AD54,AG54:AI54)&gt;7),"T","F"))</f>
        <v>T</v>
      </c>
      <c r="AZ54" s="15"/>
      <c r="BA54" s="26" t="s">
        <v>161</v>
      </c>
      <c r="BB54" s="6"/>
      <c r="BC54" s="7"/>
      <c r="BD54" s="132"/>
      <c r="BE54" s="6"/>
      <c r="BF54" s="6"/>
      <c r="BG54" s="6"/>
      <c r="BH54" s="7"/>
      <c r="BI54" s="132"/>
      <c r="BJ54" s="6"/>
      <c r="BK54" s="7"/>
      <c r="BL54" s="132"/>
      <c r="BM54" s="6"/>
      <c r="BN54" s="7"/>
      <c r="BP54" s="176"/>
      <c r="BQ54" s="243"/>
      <c r="BR54" s="3"/>
      <c r="BS54" s="244"/>
      <c r="BT54" s="3"/>
      <c r="BU54" s="244"/>
      <c r="BV54" s="3"/>
      <c r="BW54" s="3"/>
      <c r="BX54" s="134"/>
      <c r="BY54" s="35"/>
      <c r="CA54" s="39"/>
      <c r="CB54" s="3"/>
      <c r="CC54" s="4"/>
      <c r="CD54" s="39"/>
      <c r="CE54" s="4"/>
      <c r="CF54" s="39"/>
      <c r="CG54" s="4"/>
      <c r="CH54" s="39"/>
      <c r="CI54" s="4"/>
      <c r="CJ54" s="39"/>
      <c r="CK54" s="3"/>
      <c r="CL54" s="3"/>
      <c r="CM54" s="3"/>
      <c r="CN54" s="4"/>
      <c r="CO54" s="39"/>
      <c r="CP54" s="3"/>
      <c r="CQ54" s="4"/>
      <c r="CR54" s="39"/>
      <c r="CS54" s="4"/>
      <c r="CT54" s="258"/>
      <c r="CU54" s="3"/>
      <c r="CV54" s="3"/>
      <c r="CW54" s="3"/>
      <c r="CX54" s="3"/>
      <c r="CY54" s="3"/>
      <c r="CZ54" s="3"/>
      <c r="DA54" s="3"/>
      <c r="DB54" s="3"/>
      <c r="DC54" s="3"/>
      <c r="DD54" s="4"/>
    </row>
    <row r="55" spans="1:108" ht="28.5" thickBot="1">
      <c r="A55" s="109" t="s">
        <v>162</v>
      </c>
      <c r="B55" s="77" t="s">
        <v>163</v>
      </c>
      <c r="C55" s="259"/>
      <c r="D55" s="209"/>
      <c r="E55" s="260">
        <f t="shared" si="46"/>
        <v>0</v>
      </c>
      <c r="F55" s="261"/>
      <c r="G55" s="259"/>
      <c r="H55" s="209"/>
      <c r="I55" s="260">
        <f t="shared" si="47"/>
        <v>0</v>
      </c>
      <c r="J55" s="261">
        <v>1</v>
      </c>
      <c r="K55" s="111"/>
      <c r="L55" s="112"/>
      <c r="M55" s="79">
        <f t="shared" ref="M55:N60" si="57">3*$J55</f>
        <v>3</v>
      </c>
      <c r="N55" s="79">
        <f t="shared" si="57"/>
        <v>3</v>
      </c>
      <c r="O55" s="114"/>
      <c r="P55" s="114"/>
      <c r="Q55" s="114"/>
      <c r="R55" s="114"/>
      <c r="S55" s="79">
        <f t="shared" ref="S55:S60" si="58">2*$J55</f>
        <v>2</v>
      </c>
      <c r="T55" s="114"/>
      <c r="U55" s="113">
        <f t="shared" si="55"/>
        <v>5</v>
      </c>
      <c r="V55" s="114"/>
      <c r="W55" s="112"/>
      <c r="X55" s="112"/>
      <c r="Y55" s="112"/>
      <c r="Z55" s="114"/>
      <c r="AA55" s="114"/>
      <c r="AB55" s="114"/>
      <c r="AC55" s="114"/>
      <c r="AD55" s="79">
        <f t="shared" si="50"/>
        <v>1</v>
      </c>
      <c r="AE55" s="114"/>
      <c r="AF55" s="114"/>
      <c r="AG55" s="79">
        <f t="shared" si="51"/>
        <v>2</v>
      </c>
      <c r="AH55" s="112"/>
      <c r="AI55" s="112"/>
      <c r="AJ55" s="112"/>
      <c r="AK55" s="112"/>
      <c r="AL55" s="79">
        <f>15*$J55</f>
        <v>15</v>
      </c>
      <c r="AM55" s="112"/>
      <c r="AN55" s="112"/>
      <c r="AO55" s="112"/>
      <c r="AP55" s="112"/>
      <c r="AQ55" s="112"/>
      <c r="AR55" s="112"/>
      <c r="AS55" s="112"/>
      <c r="AT55" s="112"/>
      <c r="AU55" s="112"/>
      <c r="AV55" s="114"/>
      <c r="AW55" s="115"/>
      <c r="AX55" s="116">
        <f t="shared" si="52"/>
        <v>31</v>
      </c>
      <c r="AZ55" s="8"/>
      <c r="BA55" s="26" t="s">
        <v>164</v>
      </c>
      <c r="BB55" s="6"/>
      <c r="BC55" s="7"/>
      <c r="BD55" s="132"/>
      <c r="BE55" s="6"/>
      <c r="BF55" s="6"/>
      <c r="BG55" s="6"/>
      <c r="BH55" s="7"/>
      <c r="BI55" s="132"/>
      <c r="BJ55" s="6"/>
      <c r="BK55" s="7"/>
      <c r="BL55" s="132"/>
      <c r="BM55" s="6"/>
      <c r="BN55" s="7"/>
      <c r="BP55" s="176"/>
      <c r="BQ55" s="243"/>
      <c r="BR55" s="3"/>
      <c r="BS55" s="244"/>
      <c r="BT55" s="3"/>
      <c r="BU55" s="244"/>
      <c r="BV55" s="3"/>
      <c r="BW55" s="3"/>
      <c r="BX55" s="134"/>
      <c r="BY55" s="35"/>
      <c r="CA55" s="39"/>
      <c r="CB55" s="3"/>
      <c r="CC55" s="4"/>
      <c r="CD55" s="39"/>
      <c r="CE55" s="4"/>
      <c r="CF55" s="37"/>
      <c r="CG55" s="38"/>
      <c r="CH55" s="37"/>
      <c r="CI55" s="38"/>
      <c r="CJ55" s="37"/>
      <c r="CK55" s="27"/>
      <c r="CL55" s="27"/>
      <c r="CM55" s="27"/>
      <c r="CN55" s="38"/>
      <c r="CO55" s="37"/>
      <c r="CP55" s="27"/>
      <c r="CQ55" s="38"/>
      <c r="CR55" s="37"/>
      <c r="CS55" s="38"/>
      <c r="CT55" s="39"/>
      <c r="CU55" s="3"/>
      <c r="CV55" s="3"/>
      <c r="CW55" s="3"/>
      <c r="CX55" s="3"/>
      <c r="CY55" s="3"/>
      <c r="CZ55" s="3"/>
      <c r="DA55" s="3"/>
      <c r="DB55" s="3"/>
      <c r="DC55" s="3"/>
      <c r="DD55" s="4"/>
    </row>
    <row r="56" spans="1:108" ht="28.5" thickBot="1">
      <c r="A56" s="64"/>
      <c r="B56" s="117" t="s">
        <v>101</v>
      </c>
      <c r="C56" s="118"/>
      <c r="D56" s="119"/>
      <c r="E56" s="123">
        <f t="shared" si="46"/>
        <v>0</v>
      </c>
      <c r="F56" s="121"/>
      <c r="G56" s="122"/>
      <c r="H56" s="119"/>
      <c r="I56" s="123">
        <f t="shared" si="47"/>
        <v>0</v>
      </c>
      <c r="J56" s="121">
        <v>1</v>
      </c>
      <c r="K56" s="124"/>
      <c r="L56" s="125"/>
      <c r="M56" s="119">
        <f t="shared" si="57"/>
        <v>3</v>
      </c>
      <c r="N56" s="119">
        <f t="shared" si="57"/>
        <v>3</v>
      </c>
      <c r="O56" s="127"/>
      <c r="P56" s="127"/>
      <c r="Q56" s="127"/>
      <c r="R56" s="127"/>
      <c r="S56" s="119">
        <f t="shared" si="58"/>
        <v>2</v>
      </c>
      <c r="T56" s="127"/>
      <c r="U56" s="126">
        <f t="shared" si="55"/>
        <v>5</v>
      </c>
      <c r="V56" s="127"/>
      <c r="W56" s="125"/>
      <c r="X56" s="125"/>
      <c r="Y56" s="125"/>
      <c r="Z56" s="127"/>
      <c r="AA56" s="127"/>
      <c r="AB56" s="127"/>
      <c r="AC56" s="127"/>
      <c r="AD56" s="119">
        <f t="shared" si="50"/>
        <v>1</v>
      </c>
      <c r="AE56" s="127"/>
      <c r="AF56" s="127"/>
      <c r="AG56" s="119">
        <f t="shared" si="51"/>
        <v>2</v>
      </c>
      <c r="AH56" s="125"/>
      <c r="AI56" s="125"/>
      <c r="AJ56" s="125"/>
      <c r="AK56" s="125"/>
      <c r="AL56" s="125"/>
      <c r="AM56" s="125"/>
      <c r="AN56" s="160">
        <f>15*$J56</f>
        <v>15</v>
      </c>
      <c r="AO56" s="125"/>
      <c r="AP56" s="125"/>
      <c r="AQ56" s="125"/>
      <c r="AR56" s="125"/>
      <c r="AS56" s="125"/>
      <c r="AT56" s="125"/>
      <c r="AU56" s="125"/>
      <c r="AV56" s="127"/>
      <c r="AW56" s="163"/>
      <c r="AX56" s="116">
        <f t="shared" si="52"/>
        <v>31</v>
      </c>
      <c r="AZ56" s="8"/>
      <c r="BA56" s="26" t="s">
        <v>165</v>
      </c>
      <c r="BB56" s="6"/>
      <c r="BC56" s="7"/>
      <c r="BD56" s="132"/>
      <c r="BE56" s="6"/>
      <c r="BF56" s="6"/>
      <c r="BG56" s="6"/>
      <c r="BH56" s="7"/>
      <c r="BI56" s="132"/>
      <c r="BJ56" s="6"/>
      <c r="BK56" s="7"/>
      <c r="BL56" s="132"/>
      <c r="BM56" s="6"/>
      <c r="BN56" s="7"/>
      <c r="BP56" s="176"/>
      <c r="BQ56" s="243"/>
      <c r="BR56" s="3"/>
      <c r="BS56" s="244"/>
      <c r="BT56" s="3"/>
      <c r="BU56" s="244"/>
      <c r="BV56" s="3"/>
      <c r="BW56" s="3"/>
      <c r="BX56" s="134"/>
      <c r="BY56" s="35"/>
      <c r="CA56" s="39"/>
      <c r="CB56" s="3"/>
      <c r="CC56" s="4"/>
      <c r="CD56" s="39"/>
      <c r="CE56" s="4"/>
      <c r="CF56" s="213" t="s">
        <v>166</v>
      </c>
      <c r="CG56" s="31"/>
      <c r="CH56" s="190"/>
      <c r="CI56" s="31"/>
      <c r="CJ56" s="190"/>
      <c r="CK56" s="32"/>
      <c r="CL56" s="32"/>
      <c r="CM56" s="32"/>
      <c r="CN56" s="31"/>
      <c r="CO56" s="190"/>
      <c r="CP56" s="32"/>
      <c r="CQ56" s="31"/>
      <c r="CR56" s="190"/>
      <c r="CS56" s="31"/>
      <c r="CT56" s="39"/>
      <c r="CU56" s="3"/>
      <c r="CV56" s="3"/>
      <c r="CW56" s="3"/>
      <c r="CX56" s="3"/>
      <c r="CY56" s="3"/>
      <c r="CZ56" s="3"/>
      <c r="DA56" s="3"/>
      <c r="DB56" s="3"/>
      <c r="DC56" s="3"/>
      <c r="DD56" s="4"/>
    </row>
    <row r="57" spans="1:108" ht="28.5" thickBot="1">
      <c r="A57" s="64"/>
      <c r="B57" s="117" t="s">
        <v>167</v>
      </c>
      <c r="C57" s="200"/>
      <c r="D57" s="160"/>
      <c r="E57" s="262">
        <f t="shared" si="46"/>
        <v>0</v>
      </c>
      <c r="F57" s="158"/>
      <c r="G57" s="200"/>
      <c r="H57" s="160"/>
      <c r="I57" s="262">
        <f t="shared" si="47"/>
        <v>0</v>
      </c>
      <c r="J57" s="158">
        <v>1</v>
      </c>
      <c r="K57" s="124"/>
      <c r="L57" s="125"/>
      <c r="M57" s="119">
        <f t="shared" si="57"/>
        <v>3</v>
      </c>
      <c r="N57" s="119">
        <f t="shared" si="57"/>
        <v>3</v>
      </c>
      <c r="O57" s="127"/>
      <c r="P57" s="127"/>
      <c r="Q57" s="127"/>
      <c r="R57" s="127"/>
      <c r="S57" s="119">
        <f t="shared" si="58"/>
        <v>2</v>
      </c>
      <c r="T57" s="127"/>
      <c r="U57" s="126">
        <f t="shared" si="55"/>
        <v>5</v>
      </c>
      <c r="V57" s="126">
        <f>3*$J57</f>
        <v>3</v>
      </c>
      <c r="W57" s="159"/>
      <c r="X57" s="159"/>
      <c r="Y57" s="159"/>
      <c r="Z57" s="127"/>
      <c r="AA57" s="127"/>
      <c r="AB57" s="127"/>
      <c r="AC57" s="127"/>
      <c r="AD57" s="119">
        <f t="shared" si="50"/>
        <v>1</v>
      </c>
      <c r="AE57" s="127"/>
      <c r="AF57" s="127"/>
      <c r="AG57" s="119">
        <f t="shared" si="51"/>
        <v>2</v>
      </c>
      <c r="AH57" s="125"/>
      <c r="AI57" s="125"/>
      <c r="AJ57" s="125"/>
      <c r="AK57" s="125"/>
      <c r="AL57" s="125"/>
      <c r="AM57" s="125"/>
      <c r="AN57" s="125"/>
      <c r="AO57" s="160">
        <f>15*$J57</f>
        <v>15</v>
      </c>
      <c r="AP57" s="125"/>
      <c r="AQ57" s="125"/>
      <c r="AR57" s="125"/>
      <c r="AS57" s="125"/>
      <c r="AT57" s="125"/>
      <c r="AU57" s="125"/>
      <c r="AV57" s="127"/>
      <c r="AW57" s="163"/>
      <c r="AX57" s="116">
        <f t="shared" si="52"/>
        <v>34</v>
      </c>
      <c r="AZ57" s="8"/>
      <c r="BA57" s="26" t="s">
        <v>168</v>
      </c>
      <c r="BB57" s="6"/>
      <c r="BC57" s="7"/>
      <c r="BD57" s="132"/>
      <c r="BE57" s="6"/>
      <c r="BF57" s="6"/>
      <c r="BG57" s="6"/>
      <c r="BH57" s="7"/>
      <c r="BI57" s="132"/>
      <c r="BJ57" s="6"/>
      <c r="BK57" s="7"/>
      <c r="BL57" s="132"/>
      <c r="BM57" s="6"/>
      <c r="BN57" s="7"/>
      <c r="BP57" s="176"/>
      <c r="BQ57" s="243"/>
      <c r="BR57" s="3"/>
      <c r="BS57" s="244"/>
      <c r="BT57" s="3"/>
      <c r="BU57" s="244"/>
      <c r="BV57" s="3"/>
      <c r="BW57" s="3"/>
      <c r="BX57" s="134"/>
      <c r="BY57" s="35"/>
      <c r="CA57" s="39"/>
      <c r="CB57" s="3"/>
      <c r="CC57" s="4"/>
      <c r="CD57" s="39"/>
      <c r="CE57" s="4"/>
      <c r="CF57" s="39"/>
      <c r="CG57" s="4"/>
      <c r="CH57" s="39"/>
      <c r="CI57" s="4"/>
      <c r="CJ57" s="39"/>
      <c r="CK57" s="3"/>
      <c r="CL57" s="3"/>
      <c r="CM57" s="3"/>
      <c r="CN57" s="4"/>
      <c r="CO57" s="39"/>
      <c r="CP57" s="3"/>
      <c r="CQ57" s="4"/>
      <c r="CR57" s="39"/>
      <c r="CS57" s="4"/>
      <c r="CT57" s="39"/>
      <c r="CU57" s="3"/>
      <c r="CV57" s="3"/>
      <c r="CW57" s="3"/>
      <c r="CX57" s="3"/>
      <c r="CY57" s="3"/>
      <c r="CZ57" s="3"/>
      <c r="DA57" s="3"/>
      <c r="DB57" s="3"/>
      <c r="DC57" s="3"/>
      <c r="DD57" s="4"/>
    </row>
    <row r="58" spans="1:108" ht="30.75" thickBot="1">
      <c r="A58" s="64"/>
      <c r="B58" s="117" t="s">
        <v>71</v>
      </c>
      <c r="C58" s="122"/>
      <c r="D58" s="119"/>
      <c r="E58" s="120">
        <f t="shared" si="46"/>
        <v>0</v>
      </c>
      <c r="F58" s="121"/>
      <c r="G58" s="122"/>
      <c r="H58" s="119"/>
      <c r="I58" s="120">
        <f t="shared" si="47"/>
        <v>0</v>
      </c>
      <c r="J58" s="121">
        <v>1</v>
      </c>
      <c r="K58" s="124" t="s">
        <v>169</v>
      </c>
      <c r="L58" s="125"/>
      <c r="M58" s="119">
        <f t="shared" si="57"/>
        <v>3</v>
      </c>
      <c r="N58" s="119">
        <f t="shared" si="57"/>
        <v>3</v>
      </c>
      <c r="O58" s="127"/>
      <c r="P58" s="127"/>
      <c r="Q58" s="127"/>
      <c r="R58" s="127"/>
      <c r="S58" s="119">
        <f t="shared" si="58"/>
        <v>2</v>
      </c>
      <c r="T58" s="127"/>
      <c r="U58" s="126">
        <f t="shared" si="55"/>
        <v>5</v>
      </c>
      <c r="V58" s="127"/>
      <c r="W58" s="127"/>
      <c r="X58" s="127"/>
      <c r="Y58" s="127"/>
      <c r="Z58" s="127"/>
      <c r="AA58" s="127"/>
      <c r="AB58" s="127"/>
      <c r="AC58" s="127"/>
      <c r="AD58" s="119">
        <f t="shared" si="50"/>
        <v>1</v>
      </c>
      <c r="AE58" s="127"/>
      <c r="AF58" s="127"/>
      <c r="AG58" s="119">
        <f t="shared" si="51"/>
        <v>2</v>
      </c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60">
        <f>15*$J58</f>
        <v>15</v>
      </c>
      <c r="AS58" s="125"/>
      <c r="AT58" s="125"/>
      <c r="AU58" s="125"/>
      <c r="AV58" s="127"/>
      <c r="AW58" s="163"/>
      <c r="AX58" s="116">
        <f t="shared" si="52"/>
        <v>31</v>
      </c>
      <c r="AZ58" s="263"/>
      <c r="BA58" s="18" t="s">
        <v>89</v>
      </c>
      <c r="BB58" s="6"/>
      <c r="BC58" s="7"/>
      <c r="BD58" s="132">
        <f>SUM(BD54:BH57)</f>
        <v>0</v>
      </c>
      <c r="BE58" s="6"/>
      <c r="BF58" s="6"/>
      <c r="BG58" s="6"/>
      <c r="BH58" s="7"/>
      <c r="BI58" s="132">
        <f>SUM(BI54:BK57)</f>
        <v>0</v>
      </c>
      <c r="BJ58" s="6"/>
      <c r="BK58" s="7"/>
      <c r="BL58" s="132">
        <f>SUM(BL54:BN57)</f>
        <v>0</v>
      </c>
      <c r="BM58" s="6"/>
      <c r="BN58" s="7"/>
      <c r="BP58" s="176"/>
      <c r="BQ58" s="243"/>
      <c r="BR58" s="3"/>
      <c r="BS58" s="264"/>
      <c r="BT58" s="3"/>
      <c r="BU58" s="264"/>
      <c r="BV58" s="3"/>
      <c r="BW58" s="3"/>
      <c r="BX58" s="265"/>
      <c r="BY58" s="35"/>
      <c r="CA58" s="37"/>
      <c r="CB58" s="27"/>
      <c r="CC58" s="38"/>
      <c r="CD58" s="37"/>
      <c r="CE58" s="38"/>
      <c r="CF58" s="37"/>
      <c r="CG58" s="38"/>
      <c r="CH58" s="37"/>
      <c r="CI58" s="38"/>
      <c r="CJ58" s="37"/>
      <c r="CK58" s="27"/>
      <c r="CL58" s="27"/>
      <c r="CM58" s="27"/>
      <c r="CN58" s="38"/>
      <c r="CO58" s="37"/>
      <c r="CP58" s="27"/>
      <c r="CQ58" s="38"/>
      <c r="CR58" s="37"/>
      <c r="CS58" s="38"/>
      <c r="CT58" s="37"/>
      <c r="CU58" s="27"/>
      <c r="CV58" s="27"/>
      <c r="CW58" s="27"/>
      <c r="CX58" s="27"/>
      <c r="CY58" s="27"/>
      <c r="CZ58" s="27"/>
      <c r="DA58" s="27"/>
      <c r="DB58" s="27"/>
      <c r="DC58" s="27"/>
      <c r="DD58" s="38"/>
    </row>
    <row r="59" spans="1:108" ht="28.5" thickBot="1">
      <c r="A59" s="64"/>
      <c r="B59" s="117" t="s">
        <v>170</v>
      </c>
      <c r="C59" s="122"/>
      <c r="D59" s="119"/>
      <c r="E59" s="120">
        <f t="shared" si="46"/>
        <v>0</v>
      </c>
      <c r="F59" s="121"/>
      <c r="G59" s="122"/>
      <c r="H59" s="119"/>
      <c r="I59" s="120">
        <f t="shared" si="47"/>
        <v>0</v>
      </c>
      <c r="J59" s="121">
        <v>1</v>
      </c>
      <c r="K59" s="266"/>
      <c r="L59" s="162"/>
      <c r="M59" s="119">
        <f t="shared" si="57"/>
        <v>3</v>
      </c>
      <c r="N59" s="119">
        <f t="shared" si="57"/>
        <v>3</v>
      </c>
      <c r="O59" s="127"/>
      <c r="P59" s="127"/>
      <c r="Q59" s="127"/>
      <c r="R59" s="127"/>
      <c r="S59" s="119">
        <f t="shared" si="58"/>
        <v>2</v>
      </c>
      <c r="T59" s="127"/>
      <c r="U59" s="126">
        <f t="shared" si="55"/>
        <v>5</v>
      </c>
      <c r="V59" s="127"/>
      <c r="W59" s="127"/>
      <c r="X59" s="127"/>
      <c r="Y59" s="127"/>
      <c r="Z59" s="127"/>
      <c r="AA59" s="127"/>
      <c r="AB59" s="127"/>
      <c r="AC59" s="127"/>
      <c r="AD59" s="119">
        <f t="shared" si="50"/>
        <v>1</v>
      </c>
      <c r="AE59" s="127"/>
      <c r="AF59" s="127"/>
      <c r="AG59" s="119">
        <f t="shared" si="51"/>
        <v>2</v>
      </c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60">
        <f>15*$J59</f>
        <v>15</v>
      </c>
      <c r="AT59" s="125"/>
      <c r="AU59" s="125"/>
      <c r="AV59" s="127"/>
      <c r="AW59" s="163"/>
      <c r="AX59" s="116">
        <f t="shared" si="52"/>
        <v>31</v>
      </c>
      <c r="BP59" s="176"/>
      <c r="BQ59" s="267"/>
      <c r="BR59" s="267"/>
      <c r="BS59" s="265"/>
      <c r="BT59" s="265"/>
      <c r="BU59" s="265"/>
      <c r="BV59" s="265"/>
      <c r="BW59" s="265"/>
      <c r="BX59" s="265"/>
      <c r="BY59" s="35"/>
    </row>
    <row r="60" spans="1:108" ht="28.5" thickBot="1">
      <c r="A60" s="36"/>
      <c r="B60" s="268" t="s">
        <v>171</v>
      </c>
      <c r="C60" s="253"/>
      <c r="D60" s="153"/>
      <c r="E60" s="269">
        <f t="shared" si="46"/>
        <v>0</v>
      </c>
      <c r="F60" s="147"/>
      <c r="G60" s="253"/>
      <c r="H60" s="153"/>
      <c r="I60" s="269">
        <f t="shared" si="47"/>
        <v>0</v>
      </c>
      <c r="J60" s="147">
        <v>1</v>
      </c>
      <c r="K60" s="270"/>
      <c r="L60" s="271"/>
      <c r="M60" s="153">
        <f t="shared" si="57"/>
        <v>3</v>
      </c>
      <c r="N60" s="153">
        <f t="shared" si="57"/>
        <v>3</v>
      </c>
      <c r="O60" s="272"/>
      <c r="P60" s="272"/>
      <c r="Q60" s="272"/>
      <c r="R60" s="272"/>
      <c r="S60" s="153">
        <f t="shared" si="58"/>
        <v>2</v>
      </c>
      <c r="T60" s="272"/>
      <c r="U60" s="153">
        <f t="shared" si="55"/>
        <v>5</v>
      </c>
      <c r="V60" s="154"/>
      <c r="W60" s="272"/>
      <c r="X60" s="272"/>
      <c r="Y60" s="272"/>
      <c r="Z60" s="272"/>
      <c r="AA60" s="272"/>
      <c r="AB60" s="272"/>
      <c r="AC60" s="272"/>
      <c r="AD60" s="153">
        <f t="shared" si="50"/>
        <v>1</v>
      </c>
      <c r="AE60" s="272"/>
      <c r="AF60" s="272"/>
      <c r="AG60" s="153">
        <f t="shared" si="51"/>
        <v>2</v>
      </c>
      <c r="AH60" s="271"/>
      <c r="AI60" s="271"/>
      <c r="AJ60" s="271"/>
      <c r="AK60" s="271"/>
      <c r="AL60" s="271"/>
      <c r="AM60" s="271"/>
      <c r="AN60" s="271"/>
      <c r="AO60" s="271"/>
      <c r="AP60" s="271"/>
      <c r="AQ60" s="271"/>
      <c r="AR60" s="271"/>
      <c r="AS60" s="271"/>
      <c r="AT60" s="150">
        <f>15*$J60</f>
        <v>15</v>
      </c>
      <c r="AU60" s="271"/>
      <c r="AV60" s="271"/>
      <c r="AW60" s="155"/>
      <c r="AX60" s="116">
        <f t="shared" si="52"/>
        <v>31</v>
      </c>
      <c r="BP60" s="176"/>
      <c r="BQ60" s="267"/>
      <c r="BR60" s="267"/>
      <c r="BS60" s="265"/>
      <c r="BT60" s="265"/>
      <c r="BU60" s="265"/>
      <c r="BV60" s="265"/>
      <c r="BW60" s="265"/>
      <c r="BX60" s="265"/>
      <c r="BY60" s="35"/>
      <c r="CA60" s="213" t="s">
        <v>172</v>
      </c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1"/>
    </row>
    <row r="61" spans="1:108" ht="21" thickBot="1">
      <c r="A61" s="217"/>
      <c r="B61" s="218"/>
      <c r="C61" s="187"/>
      <c r="D61" s="188"/>
      <c r="E61" s="195"/>
      <c r="F61" s="219"/>
      <c r="G61" s="187"/>
      <c r="H61" s="188"/>
      <c r="I61" s="195"/>
      <c r="J61" s="219"/>
      <c r="K61" s="220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96"/>
      <c r="BP61" s="176"/>
      <c r="BQ61" s="267"/>
      <c r="BR61" s="267"/>
      <c r="BS61" s="265"/>
      <c r="BT61" s="265"/>
      <c r="BU61" s="265"/>
      <c r="BV61" s="265"/>
      <c r="BW61" s="265"/>
      <c r="BX61" s="265"/>
      <c r="BY61" s="35"/>
      <c r="CA61" s="3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38"/>
    </row>
    <row r="62" spans="1:108" ht="21" thickBot="1">
      <c r="A62" s="273" t="s">
        <v>173</v>
      </c>
      <c r="B62" s="38"/>
      <c r="C62" s="274">
        <f t="shared" ref="C62:J62" si="59">SUM(C37:C61)</f>
        <v>0</v>
      </c>
      <c r="D62" s="275">
        <f t="shared" si="59"/>
        <v>0</v>
      </c>
      <c r="E62" s="276">
        <f t="shared" si="59"/>
        <v>0</v>
      </c>
      <c r="F62" s="277">
        <f t="shared" si="59"/>
        <v>0</v>
      </c>
      <c r="G62" s="274">
        <f t="shared" si="59"/>
        <v>0</v>
      </c>
      <c r="H62" s="275">
        <f t="shared" si="59"/>
        <v>0</v>
      </c>
      <c r="I62" s="276">
        <f t="shared" si="59"/>
        <v>0</v>
      </c>
      <c r="J62" s="275">
        <f t="shared" si="59"/>
        <v>23</v>
      </c>
      <c r="K62" s="219"/>
      <c r="L62" s="219"/>
      <c r="M62" s="46">
        <f t="shared" ref="M62:AI62" si="60">SUM(M37:M61)</f>
        <v>59</v>
      </c>
      <c r="N62" s="46">
        <f t="shared" si="60"/>
        <v>69</v>
      </c>
      <c r="O62" s="46">
        <f t="shared" si="60"/>
        <v>10</v>
      </c>
      <c r="P62" s="46">
        <f t="shared" si="60"/>
        <v>0</v>
      </c>
      <c r="Q62" s="46">
        <f t="shared" si="60"/>
        <v>10</v>
      </c>
      <c r="R62" s="46">
        <f t="shared" si="60"/>
        <v>5</v>
      </c>
      <c r="S62" s="46">
        <f t="shared" si="60"/>
        <v>35</v>
      </c>
      <c r="T62" s="46">
        <f t="shared" si="60"/>
        <v>5</v>
      </c>
      <c r="U62" s="46">
        <f t="shared" si="60"/>
        <v>110</v>
      </c>
      <c r="V62" s="46">
        <f t="shared" si="60"/>
        <v>6</v>
      </c>
      <c r="W62" s="46">
        <f t="shared" si="60"/>
        <v>32</v>
      </c>
      <c r="X62" s="46">
        <f t="shared" si="60"/>
        <v>0</v>
      </c>
      <c r="Y62" s="46">
        <f t="shared" si="60"/>
        <v>12</v>
      </c>
      <c r="Z62" s="46">
        <f t="shared" si="60"/>
        <v>12</v>
      </c>
      <c r="AA62" s="46">
        <f t="shared" si="60"/>
        <v>11</v>
      </c>
      <c r="AB62" s="46">
        <f t="shared" si="60"/>
        <v>21</v>
      </c>
      <c r="AC62" s="46">
        <f t="shared" si="60"/>
        <v>0</v>
      </c>
      <c r="AD62" s="46">
        <f t="shared" si="60"/>
        <v>23</v>
      </c>
      <c r="AE62" s="46">
        <f t="shared" si="60"/>
        <v>0</v>
      </c>
      <c r="AF62" s="46">
        <f t="shared" si="60"/>
        <v>0</v>
      </c>
      <c r="AG62" s="46">
        <f t="shared" si="60"/>
        <v>46</v>
      </c>
      <c r="AH62" s="46">
        <f t="shared" si="60"/>
        <v>21</v>
      </c>
      <c r="AI62" s="46">
        <f t="shared" si="60"/>
        <v>15</v>
      </c>
      <c r="AJ62" s="278"/>
      <c r="AK62" s="278"/>
      <c r="AL62" s="46">
        <f t="shared" ref="AL62:AW62" si="61">SUM(AL37:AL61)</f>
        <v>30</v>
      </c>
      <c r="AM62" s="46">
        <f t="shared" si="61"/>
        <v>15</v>
      </c>
      <c r="AN62" s="46">
        <f t="shared" si="61"/>
        <v>30</v>
      </c>
      <c r="AO62" s="46">
        <f t="shared" si="61"/>
        <v>30</v>
      </c>
      <c r="AP62" s="46">
        <f t="shared" si="61"/>
        <v>15</v>
      </c>
      <c r="AQ62" s="46">
        <f t="shared" si="61"/>
        <v>15</v>
      </c>
      <c r="AR62" s="46">
        <f t="shared" si="61"/>
        <v>30</v>
      </c>
      <c r="AS62" s="46">
        <f t="shared" si="61"/>
        <v>30</v>
      </c>
      <c r="AT62" s="46">
        <f t="shared" si="61"/>
        <v>30</v>
      </c>
      <c r="AU62" s="46">
        <f t="shared" si="61"/>
        <v>15</v>
      </c>
      <c r="AV62" s="46">
        <f t="shared" si="61"/>
        <v>0</v>
      </c>
      <c r="AW62" s="46">
        <f t="shared" si="61"/>
        <v>0</v>
      </c>
      <c r="AX62" s="108">
        <f t="shared" ref="AX62:AX63" si="62">SUM(K62:AW62)</f>
        <v>742</v>
      </c>
      <c r="BP62" s="176"/>
      <c r="BQ62" s="267"/>
      <c r="BR62" s="267"/>
      <c r="BS62" s="265"/>
      <c r="BT62" s="265"/>
      <c r="BU62" s="265"/>
      <c r="BV62" s="265"/>
      <c r="BW62" s="265"/>
      <c r="BX62" s="265"/>
      <c r="BY62" s="35"/>
      <c r="CA62" s="190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1"/>
    </row>
    <row r="63" spans="1:108" ht="21" thickBot="1">
      <c r="A63" s="279" t="s">
        <v>174</v>
      </c>
      <c r="B63" s="7"/>
      <c r="C63" s="277">
        <f t="shared" ref="C63:J63" si="63">C62+C36+C13</f>
        <v>0</v>
      </c>
      <c r="D63" s="277">
        <f t="shared" si="63"/>
        <v>0</v>
      </c>
      <c r="E63" s="277">
        <f t="shared" si="63"/>
        <v>0</v>
      </c>
      <c r="F63" s="277">
        <f t="shared" si="63"/>
        <v>0</v>
      </c>
      <c r="G63" s="277">
        <f t="shared" si="63"/>
        <v>0</v>
      </c>
      <c r="H63" s="277">
        <f t="shared" si="63"/>
        <v>0</v>
      </c>
      <c r="I63" s="280">
        <f t="shared" si="63"/>
        <v>0</v>
      </c>
      <c r="J63" s="280">
        <f t="shared" si="63"/>
        <v>45</v>
      </c>
      <c r="K63" s="277">
        <f>K13</f>
        <v>0</v>
      </c>
      <c r="L63" s="277">
        <f>L36</f>
        <v>63</v>
      </c>
      <c r="M63" s="280">
        <f t="shared" ref="M63:AI63" si="64">M62+M36</f>
        <v>100</v>
      </c>
      <c r="N63" s="280">
        <f t="shared" si="64"/>
        <v>133</v>
      </c>
      <c r="O63" s="280">
        <f t="shared" si="64"/>
        <v>10</v>
      </c>
      <c r="P63" s="280">
        <f t="shared" si="64"/>
        <v>19</v>
      </c>
      <c r="Q63" s="280">
        <f t="shared" si="64"/>
        <v>15</v>
      </c>
      <c r="R63" s="280">
        <f t="shared" si="64"/>
        <v>10</v>
      </c>
      <c r="S63" s="280">
        <f t="shared" si="64"/>
        <v>35</v>
      </c>
      <c r="T63" s="280">
        <f t="shared" si="64"/>
        <v>5</v>
      </c>
      <c r="U63" s="280">
        <f t="shared" si="64"/>
        <v>196</v>
      </c>
      <c r="V63" s="280">
        <f t="shared" si="64"/>
        <v>9</v>
      </c>
      <c r="W63" s="280">
        <f t="shared" si="64"/>
        <v>73</v>
      </c>
      <c r="X63" s="280">
        <f t="shared" si="64"/>
        <v>17</v>
      </c>
      <c r="Y63" s="280">
        <f t="shared" si="64"/>
        <v>22</v>
      </c>
      <c r="Z63" s="280">
        <f t="shared" si="64"/>
        <v>15</v>
      </c>
      <c r="AA63" s="280">
        <f t="shared" si="64"/>
        <v>13</v>
      </c>
      <c r="AB63" s="280">
        <f t="shared" si="64"/>
        <v>23</v>
      </c>
      <c r="AC63" s="280">
        <f t="shared" si="64"/>
        <v>7</v>
      </c>
      <c r="AD63" s="280">
        <f t="shared" si="64"/>
        <v>46</v>
      </c>
      <c r="AE63" s="280">
        <f t="shared" si="64"/>
        <v>9</v>
      </c>
      <c r="AF63" s="280">
        <f t="shared" si="64"/>
        <v>14</v>
      </c>
      <c r="AG63" s="280">
        <f t="shared" si="64"/>
        <v>74</v>
      </c>
      <c r="AH63" s="280">
        <f t="shared" si="64"/>
        <v>25</v>
      </c>
      <c r="AI63" s="280">
        <f t="shared" si="64"/>
        <v>15</v>
      </c>
      <c r="AJ63" s="278"/>
      <c r="AK63" s="278"/>
      <c r="AL63" s="280">
        <f t="shared" ref="AL63:AW63" si="65">AL62+AL36</f>
        <v>47</v>
      </c>
      <c r="AM63" s="280">
        <f t="shared" si="65"/>
        <v>32</v>
      </c>
      <c r="AN63" s="280">
        <f t="shared" si="65"/>
        <v>50</v>
      </c>
      <c r="AO63" s="280">
        <f t="shared" si="65"/>
        <v>50</v>
      </c>
      <c r="AP63" s="280">
        <f t="shared" si="65"/>
        <v>35</v>
      </c>
      <c r="AQ63" s="280">
        <f t="shared" si="65"/>
        <v>35</v>
      </c>
      <c r="AR63" s="280">
        <f t="shared" si="65"/>
        <v>50</v>
      </c>
      <c r="AS63" s="280">
        <f t="shared" si="65"/>
        <v>50</v>
      </c>
      <c r="AT63" s="280">
        <f t="shared" si="65"/>
        <v>50</v>
      </c>
      <c r="AU63" s="280">
        <f t="shared" si="65"/>
        <v>35</v>
      </c>
      <c r="AV63" s="280">
        <f t="shared" si="65"/>
        <v>0</v>
      </c>
      <c r="AW63" s="280">
        <f t="shared" si="65"/>
        <v>0</v>
      </c>
      <c r="AX63" s="281">
        <f t="shared" si="62"/>
        <v>1382</v>
      </c>
      <c r="BP63" s="176"/>
      <c r="BQ63" s="267"/>
      <c r="BR63" s="267"/>
      <c r="BS63" s="265"/>
      <c r="BT63" s="265"/>
      <c r="BU63" s="265"/>
      <c r="BV63" s="265"/>
      <c r="BW63" s="265"/>
      <c r="BX63" s="265"/>
      <c r="BY63" s="35"/>
      <c r="CA63" s="39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4"/>
    </row>
    <row r="64" spans="1:108" ht="14.25"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2"/>
      <c r="BR64" s="282"/>
      <c r="BS64" s="282"/>
      <c r="BT64" s="282"/>
      <c r="BU64" s="282"/>
      <c r="BV64" s="282"/>
      <c r="BW64" s="282"/>
      <c r="BX64" s="282"/>
      <c r="BY64" s="35"/>
      <c r="CA64" s="39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4"/>
    </row>
    <row r="65" spans="1:109" ht="7.5" customHeight="1" thickBot="1"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CA65" s="3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38"/>
    </row>
    <row r="66" spans="1:109" ht="72.75" customHeight="1">
      <c r="A66" s="283" t="s">
        <v>175</v>
      </c>
      <c r="B66" s="283" t="s">
        <v>17</v>
      </c>
      <c r="C66" s="284" t="s">
        <v>176</v>
      </c>
      <c r="D66" s="32"/>
      <c r="E66" s="31"/>
      <c r="F66" s="285" t="s">
        <v>177</v>
      </c>
      <c r="G66" s="32"/>
      <c r="H66" s="31"/>
      <c r="I66" s="190" t="s">
        <v>178</v>
      </c>
      <c r="J66" s="31"/>
      <c r="K66" s="67" t="s">
        <v>38</v>
      </c>
      <c r="L66" s="67" t="s">
        <v>39</v>
      </c>
      <c r="M66" s="67" t="s">
        <v>40</v>
      </c>
      <c r="N66" s="67" t="s">
        <v>41</v>
      </c>
      <c r="O66" s="67" t="s">
        <v>42</v>
      </c>
      <c r="P66" s="67" t="s">
        <v>43</v>
      </c>
      <c r="Q66" s="67" t="s">
        <v>44</v>
      </c>
      <c r="R66" s="67" t="s">
        <v>45</v>
      </c>
      <c r="S66" s="67" t="s">
        <v>46</v>
      </c>
      <c r="T66" s="67" t="s">
        <v>47</v>
      </c>
      <c r="U66" s="67" t="s">
        <v>48</v>
      </c>
      <c r="V66" s="67" t="s">
        <v>49</v>
      </c>
      <c r="W66" s="67" t="s">
        <v>50</v>
      </c>
      <c r="X66" s="67" t="s">
        <v>51</v>
      </c>
      <c r="Y66" s="67" t="s">
        <v>52</v>
      </c>
      <c r="Z66" s="67" t="s">
        <v>53</v>
      </c>
      <c r="AA66" s="67" t="s">
        <v>54</v>
      </c>
      <c r="AB66" s="67" t="s">
        <v>55</v>
      </c>
      <c r="AC66" s="67" t="s">
        <v>56</v>
      </c>
      <c r="AD66" s="67" t="s">
        <v>57</v>
      </c>
      <c r="AE66" s="67" t="s">
        <v>58</v>
      </c>
      <c r="AF66" s="67" t="s">
        <v>59</v>
      </c>
      <c r="AG66" s="68" t="s">
        <v>60</v>
      </c>
      <c r="AH66" s="67" t="s">
        <v>61</v>
      </c>
      <c r="AI66" s="67" t="s">
        <v>62</v>
      </c>
      <c r="AJ66" s="67" t="s">
        <v>63</v>
      </c>
      <c r="AK66" s="67" t="s">
        <v>64</v>
      </c>
      <c r="AL66" s="67" t="s">
        <v>65</v>
      </c>
      <c r="AM66" s="67" t="s">
        <v>66</v>
      </c>
      <c r="AN66" s="67" t="s">
        <v>67</v>
      </c>
      <c r="AO66" s="67" t="s">
        <v>68</v>
      </c>
      <c r="AP66" s="67" t="s">
        <v>69</v>
      </c>
      <c r="AQ66" s="67" t="s">
        <v>70</v>
      </c>
      <c r="AR66" s="67" t="s">
        <v>71</v>
      </c>
      <c r="AS66" s="67" t="s">
        <v>72</v>
      </c>
      <c r="AT66" s="67" t="s">
        <v>73</v>
      </c>
      <c r="AU66" s="67" t="s">
        <v>74</v>
      </c>
      <c r="AV66" s="286"/>
      <c r="AW66" s="286"/>
      <c r="AX66" s="283" t="s">
        <v>179</v>
      </c>
      <c r="AY66" s="287" t="s">
        <v>180</v>
      </c>
      <c r="AZ66" s="31"/>
      <c r="BA66" s="288" t="s">
        <v>181</v>
      </c>
      <c r="BB66" s="288" t="s">
        <v>182</v>
      </c>
      <c r="BC66" s="288" t="s">
        <v>183</v>
      </c>
      <c r="BD66" s="288" t="s">
        <v>184</v>
      </c>
      <c r="BE66" s="289" t="s">
        <v>185</v>
      </c>
      <c r="BF66" s="31"/>
      <c r="BG66" s="288" t="s">
        <v>186</v>
      </c>
      <c r="BH66" s="289" t="s">
        <v>187</v>
      </c>
      <c r="BI66" s="31"/>
      <c r="BJ66" s="288" t="s">
        <v>188</v>
      </c>
      <c r="BK66" s="289" t="s">
        <v>189</v>
      </c>
      <c r="BL66" s="31"/>
      <c r="BM66" s="289" t="s">
        <v>190</v>
      </c>
      <c r="BN66" s="31"/>
      <c r="BO66" s="284" t="s">
        <v>191</v>
      </c>
      <c r="BP66" s="32"/>
      <c r="BQ66" s="31"/>
      <c r="BR66" s="284" t="s">
        <v>192</v>
      </c>
      <c r="BS66" s="32"/>
      <c r="BT66" s="32"/>
      <c r="BU66" s="31"/>
      <c r="BV66" s="288" t="s">
        <v>193</v>
      </c>
      <c r="BW66" s="288" t="s">
        <v>194</v>
      </c>
      <c r="BX66" s="288" t="s">
        <v>195</v>
      </c>
    </row>
    <row r="67" spans="1:109" ht="72.75" customHeight="1" thickBot="1">
      <c r="A67" s="36"/>
      <c r="B67" s="36"/>
      <c r="C67" s="37"/>
      <c r="D67" s="27"/>
      <c r="E67" s="38"/>
      <c r="F67" s="39"/>
      <c r="G67" s="3"/>
      <c r="H67" s="4"/>
      <c r="I67" s="37"/>
      <c r="J67" s="38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36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36"/>
      <c r="AW67" s="36"/>
      <c r="AX67" s="36"/>
      <c r="AY67" s="37"/>
      <c r="AZ67" s="38"/>
      <c r="BA67" s="36"/>
      <c r="BB67" s="36"/>
      <c r="BC67" s="36"/>
      <c r="BD67" s="36"/>
      <c r="BE67" s="37"/>
      <c r="BF67" s="38"/>
      <c r="BG67" s="36"/>
      <c r="BH67" s="37"/>
      <c r="BI67" s="38"/>
      <c r="BJ67" s="36"/>
      <c r="BK67" s="37"/>
      <c r="BL67" s="38"/>
      <c r="BM67" s="37"/>
      <c r="BN67" s="38"/>
      <c r="BO67" s="37"/>
      <c r="BP67" s="27"/>
      <c r="BQ67" s="38"/>
      <c r="BR67" s="37"/>
      <c r="BS67" s="27"/>
      <c r="BT67" s="27"/>
      <c r="BU67" s="38"/>
      <c r="BV67" s="36"/>
      <c r="BW67" s="36"/>
      <c r="BX67" s="36"/>
      <c r="BY67" s="290"/>
      <c r="BZ67" s="291"/>
      <c r="CA67" s="292" t="s">
        <v>196</v>
      </c>
      <c r="CB67" s="293"/>
      <c r="CC67" s="294"/>
      <c r="CD67" s="294"/>
      <c r="CE67" s="294"/>
      <c r="CF67" s="295" t="s">
        <v>197</v>
      </c>
      <c r="CG67" s="294"/>
      <c r="CH67" s="294"/>
      <c r="CI67" s="294"/>
      <c r="CJ67" s="294"/>
      <c r="CK67" s="295" t="s">
        <v>198</v>
      </c>
      <c r="CL67" s="296"/>
      <c r="CM67" s="297"/>
      <c r="CN67" s="296"/>
      <c r="CO67" s="296"/>
      <c r="CP67" s="298" t="s">
        <v>199</v>
      </c>
      <c r="CQ67" s="299"/>
      <c r="CR67" s="299"/>
      <c r="CS67" s="299"/>
      <c r="CT67" s="299"/>
      <c r="CU67" s="296"/>
      <c r="CV67" s="298" t="s">
        <v>200</v>
      </c>
      <c r="CW67" s="296"/>
      <c r="CX67" s="296"/>
      <c r="CY67" s="296"/>
      <c r="CZ67" s="296"/>
      <c r="DA67" s="299"/>
    </row>
    <row r="68" spans="1:109" ht="51" customHeight="1" thickBot="1">
      <c r="A68" s="300" t="s">
        <v>181</v>
      </c>
      <c r="B68" s="46"/>
      <c r="C68" s="132"/>
      <c r="D68" s="6"/>
      <c r="E68" s="7"/>
      <c r="F68" s="39"/>
      <c r="G68" s="3"/>
      <c r="H68" s="4"/>
      <c r="I68" s="56" t="s">
        <v>201</v>
      </c>
      <c r="J68" s="7"/>
      <c r="K68" s="189">
        <f>J13</f>
        <v>2</v>
      </c>
      <c r="L68" s="189">
        <f>J14+J15+J16</f>
        <v>3</v>
      </c>
      <c r="M68" s="281">
        <f t="shared" ref="M68:N68" si="66">INT(M63/22+0.5)</f>
        <v>5</v>
      </c>
      <c r="N68" s="281">
        <f t="shared" si="66"/>
        <v>6</v>
      </c>
      <c r="O68" s="281"/>
      <c r="P68" s="281">
        <f>INT((O63+P63+Q63+R63+S63+T63)/22+0.5)</f>
        <v>4</v>
      </c>
      <c r="Q68" s="281"/>
      <c r="R68" s="281"/>
      <c r="S68" s="281"/>
      <c r="T68" s="281"/>
      <c r="U68" s="281">
        <f t="shared" ref="U68:V68" si="67">INT(U63/22+0.5)</f>
        <v>9</v>
      </c>
      <c r="V68" s="281">
        <f t="shared" si="67"/>
        <v>0</v>
      </c>
      <c r="W68" s="281">
        <f>INT((W63+AI63)/22+0.5)</f>
        <v>4</v>
      </c>
      <c r="X68" s="281">
        <f>INT((X63+Y63+Z63+AA63+AB63)/22+0.5)</f>
        <v>4</v>
      </c>
      <c r="Y68" s="281"/>
      <c r="Z68" s="281"/>
      <c r="AA68" s="281"/>
      <c r="AB68" s="281"/>
      <c r="AC68" s="281">
        <f t="shared" ref="AC68:AE68" si="68">INT(AC63/22+0.5)</f>
        <v>0</v>
      </c>
      <c r="AD68" s="281">
        <f t="shared" si="68"/>
        <v>2</v>
      </c>
      <c r="AE68" s="281">
        <f t="shared" si="68"/>
        <v>0</v>
      </c>
      <c r="AF68" s="281"/>
      <c r="AG68" s="281">
        <f t="shared" ref="AG68:AH68" si="69">INT(AG63/22+0.5)</f>
        <v>3</v>
      </c>
      <c r="AH68" s="281">
        <f t="shared" si="69"/>
        <v>1</v>
      </c>
      <c r="AI68" s="281"/>
      <c r="AJ68" s="301"/>
      <c r="AK68" s="301"/>
      <c r="AL68" s="281">
        <f>IF((J24+J38+J55)&gt;0,((J24+J38+J55)+((J24+J38+J55)/3)),0)</f>
        <v>4</v>
      </c>
      <c r="AM68" s="281">
        <f>IF((J25+J39)&gt;0,((J25+J39)+1),0)</f>
        <v>3</v>
      </c>
      <c r="AN68" s="281">
        <f>IF((J26+J40+J56)&gt;0,((J26+J40+J56)+1),0)</f>
        <v>4</v>
      </c>
      <c r="AO68" s="281">
        <f>IF((J27+J41+J57)&gt;0,((J27+J41+J57)+1),0)</f>
        <v>4</v>
      </c>
      <c r="AP68" s="281">
        <f>IF((J28+J42)&gt;0,((J28+J42)+1),0)</f>
        <v>3</v>
      </c>
      <c r="AQ68" s="281">
        <f>IF((J29+J43)&gt;0,((J29+J43)+1),0)</f>
        <v>3</v>
      </c>
      <c r="AR68" s="281">
        <f>IF((J30+J44+J58)&gt;0,((J30+J44+J58)+1),0)</f>
        <v>4</v>
      </c>
      <c r="AS68" s="281">
        <f>IF((J31+J45+J59)&gt;0,((J31+J45+J59)+1),0)</f>
        <v>4</v>
      </c>
      <c r="AT68" s="281">
        <f>IF((J32+J46+J60)&gt;0,((J32+J46+J60)+1),0)</f>
        <v>4</v>
      </c>
      <c r="AU68" s="281">
        <f>IF((J33+J47)&gt;0,((J33+J47)+1),0)</f>
        <v>3</v>
      </c>
      <c r="AV68" s="281">
        <f>IF((J34)&gt;0,((J34)+1),0)</f>
        <v>0</v>
      </c>
      <c r="AW68" s="281">
        <f>IF((J35)&gt;0,((J35)+1),0)</f>
        <v>0</v>
      </c>
      <c r="AX68" s="302">
        <f t="shared" ref="AX68:AX72" si="70">SUM(K68:AW68)</f>
        <v>79</v>
      </c>
      <c r="AY68" s="132">
        <f>IF(J63&gt;3,1,0)</f>
        <v>1</v>
      </c>
      <c r="AZ68" s="7"/>
      <c r="BA68" s="46">
        <f>IF(I63&gt;1199,3,IF(OR(COUNT(J24:J35,J38:J47,J55:J60)&gt;0,I63&gt;699),2,IF(I63&gt;199,1,0)))</f>
        <v>2</v>
      </c>
      <c r="BB68" s="46">
        <f>IF(I63&gt;149,1,0)</f>
        <v>0</v>
      </c>
      <c r="BC68" s="46">
        <f>IF(AND(AB63+X63+Y63+Z63+AA63&gt;89,SUM(BD55:BH57)&gt;1),2,IF(AND(AB63+X63+Y63+Z63+AA63&gt;89,SUM(BD55:BH57)&gt;0),1,IF(AND((AB63+X63+Y63+Z63+AA63)&gt;39,(AB63+X63+Y63+Z63+AA63&lt;90),SUM(BD55:BH57)&gt;0),1,0)))</f>
        <v>0</v>
      </c>
      <c r="BD68" s="46">
        <f>IF(AND(AG63&gt;39,BD54&gt;1),2,IF(AND(AG63&gt;39,BD54&gt;0),1,IF(AND(AG63&gt;19,AG63&lt;40,BD54&gt;0),1,IF(BD54&gt;0,1,0))))</f>
        <v>0</v>
      </c>
      <c r="BE68" s="132">
        <f>IF(AND(I63&gt;199,BS35+BU35&gt;40),1,0)</f>
        <v>0</v>
      </c>
      <c r="BF68" s="7"/>
      <c r="BG68" s="46">
        <f>IF(I63&gt;1199,3,IF(I63&gt;699,2,IF(I63&gt;149,1,0)))</f>
        <v>0</v>
      </c>
      <c r="BH68" s="132">
        <f>IF(OR(COUNT(J24:J35)&gt;2,COUNT(J38:J47)&gt;2,COUNT(J55:J60)&gt;2),1,IF(AND(SUM(J11:J12)=0,SUM(J14:J23)=0,SUM(J37)=0,SUM(J49:J54)=0,((SUM(J24:J35)+SUM(J38:J47)+SUM(J55:J60))&gt;=1)),1,0))</f>
        <v>1</v>
      </c>
      <c r="BI68" s="7"/>
      <c r="BJ68" s="46">
        <f>IF(OR(COUNT(J24:J35)&gt;2,COUNT(J38:J47)&gt;2,COUNT(J55:J60)&gt;2),1,IF(AND(SUM(J11:J12)=0,SUM(J14:J23)=0,SUM(J37)=0,SUM(J49:J54)=0,((SUM(J24:J35)+SUM(J38:J47)+SUM(J55:J60))&gt;=1)),1,0))</f>
        <v>1</v>
      </c>
      <c r="BK68" s="303"/>
      <c r="BL68" s="7"/>
      <c r="BM68" s="303"/>
      <c r="BN68" s="7"/>
      <c r="BO68" s="132">
        <f t="shared" ref="BO68:BO72" si="71">SUM(AY68:BN68)</f>
        <v>5</v>
      </c>
      <c r="BP68" s="6"/>
      <c r="BQ68" s="7"/>
      <c r="BR68" s="304">
        <f>AX68+BO68</f>
        <v>84</v>
      </c>
      <c r="BS68" s="6"/>
      <c r="BT68" s="6"/>
      <c r="BU68" s="7"/>
      <c r="BV68" s="305"/>
      <c r="BW68" s="46">
        <f>IF(I63&gt;999,4,IF(I63&gt;499,3,IF(I63&gt;249,2,IF(J63&gt;1,1,0))))</f>
        <v>1</v>
      </c>
      <c r="BX68" s="305"/>
      <c r="BY68" s="290"/>
      <c r="BZ68" s="306" t="s">
        <v>202</v>
      </c>
      <c r="CA68" s="307"/>
      <c r="CB68" s="308"/>
      <c r="CC68" s="307"/>
      <c r="CD68" s="307"/>
      <c r="CE68" s="309"/>
      <c r="CF68" s="309"/>
      <c r="CG68" s="307"/>
      <c r="CH68" s="310"/>
      <c r="CI68" s="310"/>
      <c r="CJ68" s="309"/>
      <c r="CK68" s="263"/>
      <c r="CL68" s="263"/>
      <c r="CM68" s="310"/>
      <c r="CN68" s="263"/>
      <c r="CO68" s="309"/>
      <c r="CP68" s="309"/>
      <c r="CQ68" s="309"/>
      <c r="CR68" s="309"/>
      <c r="CS68" s="309"/>
      <c r="CT68" s="309"/>
      <c r="CU68" s="263"/>
      <c r="CV68" s="263"/>
      <c r="CW68" s="263"/>
      <c r="CX68" s="263"/>
      <c r="CY68" s="263"/>
      <c r="CZ68" s="263"/>
      <c r="DA68" s="309"/>
      <c r="DB68" s="309"/>
      <c r="DC68" s="309"/>
      <c r="DD68" s="309"/>
      <c r="DE68" s="309"/>
    </row>
    <row r="69" spans="1:109" ht="37.5" customHeight="1" thickBot="1">
      <c r="A69" s="300" t="s">
        <v>203</v>
      </c>
      <c r="B69" s="46"/>
      <c r="C69" s="132"/>
      <c r="D69" s="6"/>
      <c r="E69" s="7"/>
      <c r="F69" s="39"/>
      <c r="G69" s="3"/>
      <c r="H69" s="4"/>
      <c r="I69" s="311" t="s">
        <v>204</v>
      </c>
      <c r="J69" s="7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>
        <f t="shared" si="70"/>
        <v>0</v>
      </c>
      <c r="AY69" s="191"/>
      <c r="AZ69" s="31"/>
      <c r="BA69" s="46"/>
      <c r="BB69" s="46"/>
      <c r="BC69" s="46"/>
      <c r="BD69" s="46"/>
      <c r="BE69" s="132"/>
      <c r="BF69" s="7"/>
      <c r="BG69" s="131"/>
      <c r="BH69" s="132"/>
      <c r="BI69" s="7"/>
      <c r="BJ69" s="131"/>
      <c r="BK69" s="132"/>
      <c r="BL69" s="7"/>
      <c r="BM69" s="132"/>
      <c r="BN69" s="7"/>
      <c r="BO69" s="132">
        <f t="shared" si="71"/>
        <v>0</v>
      </c>
      <c r="BP69" s="6"/>
      <c r="BQ69" s="7"/>
      <c r="BR69" s="132">
        <f t="shared" ref="BR69:BR72" si="72">BO69+AX69</f>
        <v>0</v>
      </c>
      <c r="BS69" s="6"/>
      <c r="BT69" s="6"/>
      <c r="BU69" s="7"/>
      <c r="BV69" s="131"/>
      <c r="BW69" s="46"/>
      <c r="BX69" s="46"/>
      <c r="BY69" s="290"/>
      <c r="BZ69" s="312"/>
      <c r="CA69" s="307"/>
      <c r="CB69" s="308"/>
      <c r="CC69" s="307"/>
      <c r="CD69" s="307"/>
      <c r="CE69" s="309"/>
      <c r="CF69" s="309"/>
      <c r="CG69" s="307"/>
      <c r="CH69" s="310"/>
      <c r="CI69" s="310"/>
      <c r="CJ69" s="309"/>
      <c r="CK69" s="263"/>
      <c r="CL69" s="263"/>
      <c r="CM69" s="310"/>
      <c r="CN69" s="263"/>
      <c r="CO69" s="309"/>
      <c r="CP69" s="309"/>
      <c r="CQ69" s="309"/>
      <c r="CR69" s="309"/>
      <c r="CS69" s="309"/>
      <c r="CT69" s="309"/>
      <c r="CU69" s="309"/>
      <c r="CV69" s="309"/>
      <c r="CW69" s="309"/>
      <c r="CX69" s="309"/>
      <c r="CY69" s="309"/>
      <c r="CZ69" s="309"/>
      <c r="DA69" s="309"/>
      <c r="DB69" s="309"/>
      <c r="DC69" s="309"/>
      <c r="DD69" s="309"/>
      <c r="DE69" s="309"/>
    </row>
    <row r="70" spans="1:109" ht="37.5" customHeight="1" thickBot="1">
      <c r="A70" s="300" t="s">
        <v>183</v>
      </c>
      <c r="B70" s="46"/>
      <c r="C70" s="132"/>
      <c r="D70" s="6"/>
      <c r="E70" s="7"/>
      <c r="F70" s="39"/>
      <c r="G70" s="3"/>
      <c r="H70" s="4"/>
      <c r="I70" s="26" t="s">
        <v>205</v>
      </c>
      <c r="J70" s="7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>
        <f t="shared" si="70"/>
        <v>0</v>
      </c>
      <c r="AY70" s="191"/>
      <c r="AZ70" s="31"/>
      <c r="BA70" s="46"/>
      <c r="BB70" s="46"/>
      <c r="BC70" s="46"/>
      <c r="BD70" s="46"/>
      <c r="BE70" s="132"/>
      <c r="BF70" s="7"/>
      <c r="BG70" s="131"/>
      <c r="BH70" s="132"/>
      <c r="BI70" s="7"/>
      <c r="BJ70" s="131"/>
      <c r="BK70" s="132"/>
      <c r="BL70" s="7"/>
      <c r="BM70" s="132"/>
      <c r="BN70" s="7"/>
      <c r="BO70" s="132">
        <f t="shared" si="71"/>
        <v>0</v>
      </c>
      <c r="BP70" s="6"/>
      <c r="BQ70" s="7"/>
      <c r="BR70" s="132">
        <f t="shared" si="72"/>
        <v>0</v>
      </c>
      <c r="BS70" s="6"/>
      <c r="BT70" s="6"/>
      <c r="BU70" s="7"/>
      <c r="BV70" s="131"/>
      <c r="BW70" s="46"/>
      <c r="BX70" s="46"/>
      <c r="BY70" s="35"/>
      <c r="BZ70" s="306" t="s">
        <v>206</v>
      </c>
      <c r="CA70" s="313"/>
      <c r="CB70" s="313"/>
      <c r="CC70" s="309"/>
      <c r="CD70" s="314"/>
      <c r="CE70" s="314"/>
      <c r="CF70" s="314"/>
      <c r="CG70" s="314"/>
      <c r="CH70" s="309"/>
      <c r="CI70" s="309"/>
      <c r="CJ70" s="315"/>
      <c r="CK70" s="315"/>
      <c r="CL70" s="309"/>
      <c r="CM70" s="309"/>
      <c r="CN70" s="309"/>
      <c r="CO70" s="309"/>
      <c r="CP70" s="315"/>
      <c r="CQ70" s="309"/>
      <c r="CR70" s="309"/>
      <c r="CS70" s="309"/>
      <c r="CT70" s="309"/>
      <c r="CU70" s="309"/>
      <c r="CV70" s="309"/>
      <c r="CW70" s="309"/>
      <c r="CX70" s="309"/>
      <c r="CY70" s="309"/>
      <c r="CZ70" s="309"/>
      <c r="DA70" s="309"/>
      <c r="DB70" s="309"/>
      <c r="DC70" s="309"/>
      <c r="DD70" s="309"/>
      <c r="DE70" s="309"/>
    </row>
    <row r="71" spans="1:109" ht="37.5" customHeight="1" thickBot="1">
      <c r="A71" s="300" t="s">
        <v>184</v>
      </c>
      <c r="B71" s="46"/>
      <c r="C71" s="132"/>
      <c r="D71" s="6"/>
      <c r="E71" s="7"/>
      <c r="F71" s="39"/>
      <c r="G71" s="3"/>
      <c r="H71" s="4"/>
      <c r="I71" s="26" t="s">
        <v>207</v>
      </c>
      <c r="J71" s="7"/>
      <c r="K71" s="46">
        <f t="shared" ref="K71:AW71" si="73">IF(K69&gt;K70,K69-K70,0)</f>
        <v>0</v>
      </c>
      <c r="L71" s="46">
        <f t="shared" si="73"/>
        <v>0</v>
      </c>
      <c r="M71" s="46">
        <f t="shared" si="73"/>
        <v>0</v>
      </c>
      <c r="N71" s="46">
        <f t="shared" si="73"/>
        <v>0</v>
      </c>
      <c r="O71" s="46">
        <f t="shared" si="73"/>
        <v>0</v>
      </c>
      <c r="P71" s="46">
        <f t="shared" si="73"/>
        <v>0</v>
      </c>
      <c r="Q71" s="46">
        <f t="shared" si="73"/>
        <v>0</v>
      </c>
      <c r="R71" s="46">
        <f t="shared" si="73"/>
        <v>0</v>
      </c>
      <c r="S71" s="46">
        <f t="shared" si="73"/>
        <v>0</v>
      </c>
      <c r="T71" s="46">
        <f t="shared" si="73"/>
        <v>0</v>
      </c>
      <c r="U71" s="46">
        <f t="shared" si="73"/>
        <v>0</v>
      </c>
      <c r="V71" s="46">
        <f t="shared" si="73"/>
        <v>0</v>
      </c>
      <c r="W71" s="46">
        <f t="shared" si="73"/>
        <v>0</v>
      </c>
      <c r="X71" s="46">
        <f t="shared" si="73"/>
        <v>0</v>
      </c>
      <c r="Y71" s="46">
        <f t="shared" si="73"/>
        <v>0</v>
      </c>
      <c r="Z71" s="46">
        <f t="shared" si="73"/>
        <v>0</v>
      </c>
      <c r="AA71" s="46">
        <f t="shared" si="73"/>
        <v>0</v>
      </c>
      <c r="AB71" s="46">
        <f t="shared" si="73"/>
        <v>0</v>
      </c>
      <c r="AC71" s="46">
        <f t="shared" si="73"/>
        <v>0</v>
      </c>
      <c r="AD71" s="46">
        <f t="shared" si="73"/>
        <v>0</v>
      </c>
      <c r="AE71" s="46">
        <f t="shared" si="73"/>
        <v>0</v>
      </c>
      <c r="AF71" s="46">
        <f t="shared" si="73"/>
        <v>0</v>
      </c>
      <c r="AG71" s="46">
        <f t="shared" si="73"/>
        <v>0</v>
      </c>
      <c r="AH71" s="46">
        <f t="shared" si="73"/>
        <v>0</v>
      </c>
      <c r="AI71" s="46">
        <f t="shared" si="73"/>
        <v>0</v>
      </c>
      <c r="AJ71" s="46">
        <f t="shared" si="73"/>
        <v>0</v>
      </c>
      <c r="AK71" s="46">
        <f t="shared" si="73"/>
        <v>0</v>
      </c>
      <c r="AL71" s="46">
        <f t="shared" si="73"/>
        <v>0</v>
      </c>
      <c r="AM71" s="46">
        <f t="shared" si="73"/>
        <v>0</v>
      </c>
      <c r="AN71" s="46">
        <f t="shared" si="73"/>
        <v>0</v>
      </c>
      <c r="AO71" s="46">
        <f t="shared" si="73"/>
        <v>0</v>
      </c>
      <c r="AP71" s="46">
        <f t="shared" si="73"/>
        <v>0</v>
      </c>
      <c r="AQ71" s="46">
        <f t="shared" si="73"/>
        <v>0</v>
      </c>
      <c r="AR71" s="46">
        <f t="shared" si="73"/>
        <v>0</v>
      </c>
      <c r="AS71" s="46">
        <f t="shared" si="73"/>
        <v>0</v>
      </c>
      <c r="AT71" s="46">
        <f t="shared" si="73"/>
        <v>0</v>
      </c>
      <c r="AU71" s="46">
        <f t="shared" si="73"/>
        <v>0</v>
      </c>
      <c r="AV71" s="46">
        <f t="shared" si="73"/>
        <v>0</v>
      </c>
      <c r="AW71" s="46">
        <f t="shared" si="73"/>
        <v>0</v>
      </c>
      <c r="AX71" s="46">
        <f t="shared" si="70"/>
        <v>0</v>
      </c>
      <c r="AY71" s="132">
        <f>IF(AY69&gt;AY70,AY69-AY70,0)</f>
        <v>0</v>
      </c>
      <c r="AZ71" s="7"/>
      <c r="BA71" s="46">
        <f t="shared" ref="BA71:BE71" si="74">IF(BA69&gt;BA70,BA69-BA70,0)</f>
        <v>0</v>
      </c>
      <c r="BB71" s="46">
        <f t="shared" si="74"/>
        <v>0</v>
      </c>
      <c r="BC71" s="46">
        <f t="shared" si="74"/>
        <v>0</v>
      </c>
      <c r="BD71" s="46">
        <f t="shared" si="74"/>
        <v>0</v>
      </c>
      <c r="BE71" s="132">
        <f t="shared" si="74"/>
        <v>0</v>
      </c>
      <c r="BF71" s="7"/>
      <c r="BG71" s="46">
        <f t="shared" ref="BG71:BH71" si="75">IF(BG69&gt;BG70,BG69-BG70,0)</f>
        <v>0</v>
      </c>
      <c r="BH71" s="132">
        <f t="shared" si="75"/>
        <v>0</v>
      </c>
      <c r="BI71" s="7"/>
      <c r="BJ71" s="46">
        <f t="shared" ref="BJ71:BK71" si="76">IF(BJ69&gt;BJ70,BJ69-BJ70,0)</f>
        <v>0</v>
      </c>
      <c r="BK71" s="132">
        <f t="shared" si="76"/>
        <v>0</v>
      </c>
      <c r="BL71" s="7"/>
      <c r="BM71" s="132">
        <f>IF(BM69&gt;BM70,BM69-BM70,0)</f>
        <v>0</v>
      </c>
      <c r="BN71" s="7"/>
      <c r="BO71" s="132">
        <f t="shared" si="71"/>
        <v>0</v>
      </c>
      <c r="BP71" s="6"/>
      <c r="BQ71" s="7"/>
      <c r="BR71" s="132">
        <f t="shared" si="72"/>
        <v>0</v>
      </c>
      <c r="BS71" s="6"/>
      <c r="BT71" s="6"/>
      <c r="BU71" s="7"/>
      <c r="BV71" s="46">
        <f t="shared" ref="BV71:BX71" si="77">IF(BV69&gt;BV70,BV69-BV70,0)</f>
        <v>0</v>
      </c>
      <c r="BW71" s="46">
        <f t="shared" si="77"/>
        <v>0</v>
      </c>
      <c r="BX71" s="46">
        <f t="shared" si="77"/>
        <v>0</v>
      </c>
      <c r="BY71" s="35"/>
      <c r="BZ71" s="316"/>
      <c r="CA71" s="313"/>
      <c r="CB71" s="313"/>
      <c r="CC71" s="309"/>
      <c r="CD71" s="314"/>
      <c r="CE71" s="314"/>
      <c r="CF71" s="314"/>
      <c r="CG71" s="309"/>
      <c r="CH71" s="309"/>
      <c r="CI71" s="309"/>
      <c r="CJ71" s="309"/>
      <c r="CK71" s="309"/>
      <c r="CL71" s="309"/>
      <c r="CM71" s="309"/>
      <c r="CN71" s="309"/>
      <c r="CO71" s="309"/>
      <c r="CP71" s="309"/>
      <c r="CQ71" s="309"/>
      <c r="CR71" s="309"/>
      <c r="CS71" s="309"/>
      <c r="CT71" s="309"/>
      <c r="CU71" s="309"/>
      <c r="CV71" s="309"/>
      <c r="CW71" s="309"/>
      <c r="CX71" s="309"/>
      <c r="CY71" s="309"/>
      <c r="CZ71" s="309"/>
      <c r="DA71" s="309"/>
      <c r="DB71" s="317"/>
      <c r="DC71" s="309"/>
      <c r="DD71" s="309"/>
      <c r="DE71" s="309"/>
    </row>
    <row r="72" spans="1:109" ht="37.5" customHeight="1" thickBot="1">
      <c r="A72" s="300" t="s">
        <v>208</v>
      </c>
      <c r="B72" s="46"/>
      <c r="C72" s="132"/>
      <c r="D72" s="6"/>
      <c r="E72" s="7"/>
      <c r="F72" s="37"/>
      <c r="G72" s="27"/>
      <c r="H72" s="38"/>
      <c r="I72" s="26" t="s">
        <v>209</v>
      </c>
      <c r="J72" s="7"/>
      <c r="K72" s="46">
        <f t="shared" ref="K72:AW72" si="78">IF(K69&lt;K70,K70-K69,0)</f>
        <v>0</v>
      </c>
      <c r="L72" s="46">
        <f t="shared" si="78"/>
        <v>0</v>
      </c>
      <c r="M72" s="46">
        <f t="shared" si="78"/>
        <v>0</v>
      </c>
      <c r="N72" s="46">
        <f t="shared" si="78"/>
        <v>0</v>
      </c>
      <c r="O72" s="46">
        <f t="shared" si="78"/>
        <v>0</v>
      </c>
      <c r="P72" s="46">
        <f t="shared" si="78"/>
        <v>0</v>
      </c>
      <c r="Q72" s="46">
        <f t="shared" si="78"/>
        <v>0</v>
      </c>
      <c r="R72" s="46">
        <f t="shared" si="78"/>
        <v>0</v>
      </c>
      <c r="S72" s="46">
        <f t="shared" si="78"/>
        <v>0</v>
      </c>
      <c r="T72" s="46">
        <f t="shared" si="78"/>
        <v>0</v>
      </c>
      <c r="U72" s="46">
        <f t="shared" si="78"/>
        <v>0</v>
      </c>
      <c r="V72" s="46">
        <f t="shared" si="78"/>
        <v>0</v>
      </c>
      <c r="W72" s="46">
        <f t="shared" si="78"/>
        <v>0</v>
      </c>
      <c r="X72" s="46">
        <f t="shared" si="78"/>
        <v>0</v>
      </c>
      <c r="Y72" s="46">
        <f t="shared" si="78"/>
        <v>0</v>
      </c>
      <c r="Z72" s="46">
        <f t="shared" si="78"/>
        <v>0</v>
      </c>
      <c r="AA72" s="46">
        <f t="shared" si="78"/>
        <v>0</v>
      </c>
      <c r="AB72" s="46">
        <f t="shared" si="78"/>
        <v>0</v>
      </c>
      <c r="AC72" s="46">
        <f t="shared" si="78"/>
        <v>0</v>
      </c>
      <c r="AD72" s="46">
        <f t="shared" si="78"/>
        <v>0</v>
      </c>
      <c r="AE72" s="46">
        <f t="shared" si="78"/>
        <v>0</v>
      </c>
      <c r="AF72" s="46">
        <f t="shared" si="78"/>
        <v>0</v>
      </c>
      <c r="AG72" s="46">
        <f t="shared" si="78"/>
        <v>0</v>
      </c>
      <c r="AH72" s="46">
        <f t="shared" si="78"/>
        <v>0</v>
      </c>
      <c r="AI72" s="46">
        <f t="shared" si="78"/>
        <v>0</v>
      </c>
      <c r="AJ72" s="46">
        <f t="shared" si="78"/>
        <v>0</v>
      </c>
      <c r="AK72" s="46">
        <f t="shared" si="78"/>
        <v>0</v>
      </c>
      <c r="AL72" s="46">
        <f t="shared" si="78"/>
        <v>0</v>
      </c>
      <c r="AM72" s="46">
        <f t="shared" si="78"/>
        <v>0</v>
      </c>
      <c r="AN72" s="46">
        <f t="shared" si="78"/>
        <v>0</v>
      </c>
      <c r="AO72" s="46">
        <f t="shared" si="78"/>
        <v>0</v>
      </c>
      <c r="AP72" s="46">
        <f t="shared" si="78"/>
        <v>0</v>
      </c>
      <c r="AQ72" s="46">
        <f t="shared" si="78"/>
        <v>0</v>
      </c>
      <c r="AR72" s="46">
        <f t="shared" si="78"/>
        <v>0</v>
      </c>
      <c r="AS72" s="46">
        <f t="shared" si="78"/>
        <v>0</v>
      </c>
      <c r="AT72" s="46">
        <f t="shared" si="78"/>
        <v>0</v>
      </c>
      <c r="AU72" s="46">
        <f t="shared" si="78"/>
        <v>0</v>
      </c>
      <c r="AV72" s="46">
        <f t="shared" si="78"/>
        <v>0</v>
      </c>
      <c r="AW72" s="46">
        <f t="shared" si="78"/>
        <v>0</v>
      </c>
      <c r="AX72" s="46">
        <f t="shared" si="70"/>
        <v>0</v>
      </c>
      <c r="AY72" s="132">
        <f>IF(AY69&lt;AY70,AY70-AY69,0)</f>
        <v>0</v>
      </c>
      <c r="AZ72" s="7"/>
      <c r="BA72" s="46">
        <f t="shared" ref="BA72:BE72" si="79">IF(BA69&lt;BA70,BA70-BA69,0)</f>
        <v>0</v>
      </c>
      <c r="BB72" s="46">
        <f t="shared" si="79"/>
        <v>0</v>
      </c>
      <c r="BC72" s="46">
        <f t="shared" si="79"/>
        <v>0</v>
      </c>
      <c r="BD72" s="46">
        <f t="shared" si="79"/>
        <v>0</v>
      </c>
      <c r="BE72" s="132">
        <f t="shared" si="79"/>
        <v>0</v>
      </c>
      <c r="BF72" s="7"/>
      <c r="BG72" s="46">
        <f t="shared" ref="BG72:BH72" si="80">IF(BG69&lt;BG70,BG70-BG69,0)</f>
        <v>0</v>
      </c>
      <c r="BH72" s="132">
        <f t="shared" si="80"/>
        <v>0</v>
      </c>
      <c r="BI72" s="7"/>
      <c r="BJ72" s="46">
        <f t="shared" ref="BJ72:BK72" si="81">IF(BJ69&lt;BJ70,BJ70-BJ69,0)</f>
        <v>0</v>
      </c>
      <c r="BK72" s="132">
        <f t="shared" si="81"/>
        <v>0</v>
      </c>
      <c r="BL72" s="7"/>
      <c r="BM72" s="132">
        <f>IF(BM69&lt;BM70,BM70-BM69,0)</f>
        <v>0</v>
      </c>
      <c r="BN72" s="7"/>
      <c r="BO72" s="132">
        <f t="shared" si="71"/>
        <v>0</v>
      </c>
      <c r="BP72" s="6"/>
      <c r="BQ72" s="7"/>
      <c r="BR72" s="132">
        <f t="shared" si="72"/>
        <v>0</v>
      </c>
      <c r="BS72" s="6"/>
      <c r="BT72" s="6"/>
      <c r="BU72" s="7"/>
      <c r="BV72" s="46">
        <f t="shared" ref="BV72:BX72" si="82">IF(BV69&lt;BV70,BV70-BV69,0)</f>
        <v>0</v>
      </c>
      <c r="BW72" s="46">
        <f t="shared" si="82"/>
        <v>0</v>
      </c>
      <c r="BX72" s="46">
        <f t="shared" si="82"/>
        <v>0</v>
      </c>
      <c r="BY72" s="35"/>
      <c r="BZ72" s="316"/>
      <c r="CA72" s="313"/>
      <c r="CB72" s="313"/>
      <c r="CC72" s="309"/>
      <c r="CD72" s="309"/>
      <c r="CE72" s="309"/>
      <c r="CF72" s="314"/>
      <c r="CG72" s="309"/>
      <c r="CH72" s="309"/>
      <c r="CI72" s="309"/>
      <c r="CJ72" s="315"/>
      <c r="CK72" s="315"/>
      <c r="CL72" s="309"/>
      <c r="CM72" s="309"/>
      <c r="CN72" s="309"/>
      <c r="CO72" s="309"/>
      <c r="CP72" s="317" t="s">
        <v>210</v>
      </c>
      <c r="CQ72" s="317"/>
      <c r="CR72" s="317"/>
      <c r="CS72" s="317"/>
      <c r="CT72" s="317"/>
      <c r="CU72" s="318" t="s">
        <v>211</v>
      </c>
      <c r="CV72" s="3"/>
      <c r="CW72" s="3"/>
      <c r="CX72" s="3"/>
      <c r="CY72" s="3"/>
      <c r="CZ72" s="3"/>
      <c r="DA72" s="317"/>
      <c r="DB72" s="317"/>
      <c r="DC72" s="317"/>
      <c r="DD72" s="317"/>
      <c r="DE72" s="317"/>
    </row>
    <row r="73" spans="1:109" ht="34.5" customHeight="1">
      <c r="B73" s="319" t="s">
        <v>142</v>
      </c>
      <c r="C73" s="320" t="s">
        <v>212</v>
      </c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1"/>
      <c r="W73" s="321"/>
      <c r="X73" s="321"/>
      <c r="Y73" s="321"/>
      <c r="Z73" s="321"/>
      <c r="AA73" s="321"/>
      <c r="AB73" s="321"/>
      <c r="AC73" s="321"/>
      <c r="AD73" s="321"/>
      <c r="AE73" s="321"/>
      <c r="AF73" s="322"/>
      <c r="AG73" s="322"/>
      <c r="AH73" s="322"/>
      <c r="BJ73" s="323" t="s">
        <v>213</v>
      </c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Y73" s="35"/>
      <c r="BZ73" s="316"/>
      <c r="CA73" s="313"/>
      <c r="CB73" s="313"/>
      <c r="CC73" s="309"/>
      <c r="CD73" s="309"/>
      <c r="CE73" s="309"/>
      <c r="CF73" s="314"/>
      <c r="CG73" s="309"/>
      <c r="CH73" s="309"/>
      <c r="CI73" s="309"/>
      <c r="CJ73" s="309"/>
      <c r="CK73" s="309"/>
      <c r="CL73" s="309"/>
      <c r="CM73" s="309"/>
      <c r="CN73" s="309"/>
      <c r="CO73" s="309"/>
      <c r="CP73" s="317"/>
      <c r="CQ73" s="317"/>
      <c r="CR73" s="317"/>
      <c r="CS73" s="317"/>
      <c r="CT73" s="317"/>
      <c r="CU73" s="3"/>
      <c r="CV73" s="3"/>
      <c r="CW73" s="3"/>
      <c r="CX73" s="3"/>
      <c r="CY73" s="3"/>
      <c r="CZ73" s="3"/>
      <c r="DA73" s="317"/>
      <c r="DB73" s="324" t="s">
        <v>214</v>
      </c>
      <c r="DC73" s="317"/>
      <c r="DD73" s="317"/>
      <c r="DE73" s="317"/>
    </row>
    <row r="74" spans="1:109" ht="12.75" customHeight="1"/>
    <row r="75" spans="1:109" ht="12.75" customHeight="1"/>
    <row r="76" spans="1:109" ht="12.75" customHeight="1"/>
    <row r="77" spans="1:109" ht="12.75" customHeight="1"/>
    <row r="78" spans="1:109" ht="12.75" customHeight="1"/>
    <row r="79" spans="1:109" ht="12.75" customHeight="1"/>
    <row r="80" spans="1:109" ht="12.75" customHeight="1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</sheetData>
  <mergeCells count="791">
    <mergeCell ref="CU72:CZ73"/>
    <mergeCell ref="C73:U73"/>
    <mergeCell ref="BJ73:BW73"/>
    <mergeCell ref="BR71:BU71"/>
    <mergeCell ref="C72:E72"/>
    <mergeCell ref="I72:J72"/>
    <mergeCell ref="AY72:AZ72"/>
    <mergeCell ref="BE72:BF72"/>
    <mergeCell ref="BH72:BI72"/>
    <mergeCell ref="BK72:BL72"/>
    <mergeCell ref="BM72:BN72"/>
    <mergeCell ref="BO72:BQ72"/>
    <mergeCell ref="BR72:BU72"/>
    <mergeCell ref="BO70:BQ70"/>
    <mergeCell ref="BR70:BU70"/>
    <mergeCell ref="C71:E71"/>
    <mergeCell ref="I71:J71"/>
    <mergeCell ref="AY71:AZ71"/>
    <mergeCell ref="BE71:BF71"/>
    <mergeCell ref="BH71:BI71"/>
    <mergeCell ref="BK71:BL71"/>
    <mergeCell ref="BM71:BN71"/>
    <mergeCell ref="BO71:BQ71"/>
    <mergeCell ref="BM69:BN69"/>
    <mergeCell ref="BO69:BQ69"/>
    <mergeCell ref="BR69:BU69"/>
    <mergeCell ref="C70:E70"/>
    <mergeCell ref="I70:J70"/>
    <mergeCell ref="AY70:AZ70"/>
    <mergeCell ref="BE70:BF70"/>
    <mergeCell ref="BH70:BI70"/>
    <mergeCell ref="BK70:BL70"/>
    <mergeCell ref="BM70:BN70"/>
    <mergeCell ref="C69:E69"/>
    <mergeCell ref="I69:J69"/>
    <mergeCell ref="AY69:AZ69"/>
    <mergeCell ref="BE69:BF69"/>
    <mergeCell ref="BH69:BI69"/>
    <mergeCell ref="BK69:BL69"/>
    <mergeCell ref="BX66:BX67"/>
    <mergeCell ref="C68:E68"/>
    <mergeCell ref="I68:J68"/>
    <mergeCell ref="AY68:AZ68"/>
    <mergeCell ref="BE68:BF68"/>
    <mergeCell ref="BH68:BI68"/>
    <mergeCell ref="BK68:BL68"/>
    <mergeCell ref="BM68:BN68"/>
    <mergeCell ref="BO68:BQ68"/>
    <mergeCell ref="BR68:BU68"/>
    <mergeCell ref="BK66:BL67"/>
    <mergeCell ref="BM66:BN67"/>
    <mergeCell ref="BO66:BQ67"/>
    <mergeCell ref="BR66:BU67"/>
    <mergeCell ref="BV66:BV67"/>
    <mergeCell ref="BW66:BW67"/>
    <mergeCell ref="BC66:BC67"/>
    <mergeCell ref="BD66:BD67"/>
    <mergeCell ref="BE66:BF67"/>
    <mergeCell ref="BG66:BG67"/>
    <mergeCell ref="BH66:BI67"/>
    <mergeCell ref="BJ66:BJ67"/>
    <mergeCell ref="AV66:AV67"/>
    <mergeCell ref="AW66:AW67"/>
    <mergeCell ref="AX66:AX67"/>
    <mergeCell ref="AY66:AZ67"/>
    <mergeCell ref="BA66:BA67"/>
    <mergeCell ref="BB66:BB67"/>
    <mergeCell ref="AP66:AP67"/>
    <mergeCell ref="AQ66:AQ67"/>
    <mergeCell ref="AR66:AR67"/>
    <mergeCell ref="AS66:AS67"/>
    <mergeCell ref="AT66:AT67"/>
    <mergeCell ref="AU66:AU67"/>
    <mergeCell ref="AJ66:AJ67"/>
    <mergeCell ref="AK66:AK67"/>
    <mergeCell ref="AL66:AL67"/>
    <mergeCell ref="AM66:AM67"/>
    <mergeCell ref="AN66:AN67"/>
    <mergeCell ref="AO66:AO67"/>
    <mergeCell ref="AD66:AD67"/>
    <mergeCell ref="AE66:AE67"/>
    <mergeCell ref="AF66:AF67"/>
    <mergeCell ref="AG66:AG67"/>
    <mergeCell ref="AH66:AH67"/>
    <mergeCell ref="AI66:AI67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L66:L67"/>
    <mergeCell ref="M66:M67"/>
    <mergeCell ref="N66:N67"/>
    <mergeCell ref="O66:O67"/>
    <mergeCell ref="P66:P67"/>
    <mergeCell ref="Q66:Q67"/>
    <mergeCell ref="CA60:CL61"/>
    <mergeCell ref="A62:B62"/>
    <mergeCell ref="CA62:CL65"/>
    <mergeCell ref="A63:B63"/>
    <mergeCell ref="A66:A67"/>
    <mergeCell ref="B66:B67"/>
    <mergeCell ref="C66:E67"/>
    <mergeCell ref="F66:H72"/>
    <mergeCell ref="I66:J67"/>
    <mergeCell ref="K66:K67"/>
    <mergeCell ref="BA58:BC58"/>
    <mergeCell ref="BD58:BH58"/>
    <mergeCell ref="BI58:BK58"/>
    <mergeCell ref="BL58:BN58"/>
    <mergeCell ref="BQ58:BR58"/>
    <mergeCell ref="BS58:BT58"/>
    <mergeCell ref="BA57:BC57"/>
    <mergeCell ref="BD57:BH57"/>
    <mergeCell ref="BI57:BK57"/>
    <mergeCell ref="BL57:BN57"/>
    <mergeCell ref="BQ57:BR57"/>
    <mergeCell ref="BS57:BT57"/>
    <mergeCell ref="BU56:BW56"/>
    <mergeCell ref="CF56:CG58"/>
    <mergeCell ref="CH56:CI58"/>
    <mergeCell ref="CJ56:CN58"/>
    <mergeCell ref="CO56:CQ58"/>
    <mergeCell ref="CR56:CS58"/>
    <mergeCell ref="BU57:BW57"/>
    <mergeCell ref="BU58:BW58"/>
    <mergeCell ref="BA56:BC56"/>
    <mergeCell ref="BD56:BH56"/>
    <mergeCell ref="BI56:BK56"/>
    <mergeCell ref="BL56:BN56"/>
    <mergeCell ref="BQ56:BR56"/>
    <mergeCell ref="BS56:BT56"/>
    <mergeCell ref="BU54:BW54"/>
    <mergeCell ref="CT54:DD58"/>
    <mergeCell ref="A55:A60"/>
    <mergeCell ref="BA55:BC55"/>
    <mergeCell ref="BD55:BH55"/>
    <mergeCell ref="BI55:BK55"/>
    <mergeCell ref="BL55:BN55"/>
    <mergeCell ref="BQ55:BR55"/>
    <mergeCell ref="BS55:BT55"/>
    <mergeCell ref="BU55:BW55"/>
    <mergeCell ref="CJ53:CN55"/>
    <mergeCell ref="CO53:CQ55"/>
    <mergeCell ref="CR53:CS55"/>
    <mergeCell ref="AY54:AZ54"/>
    <mergeCell ref="BA54:BC54"/>
    <mergeCell ref="BD54:BH54"/>
    <mergeCell ref="BI54:BK54"/>
    <mergeCell ref="BL54:BN54"/>
    <mergeCell ref="BQ54:BR54"/>
    <mergeCell ref="BS54:BT54"/>
    <mergeCell ref="BU52:BW52"/>
    <mergeCell ref="CT52:DD53"/>
    <mergeCell ref="AY53:AZ53"/>
    <mergeCell ref="BI53:BK53"/>
    <mergeCell ref="BL53:BN53"/>
    <mergeCell ref="BQ53:BR53"/>
    <mergeCell ref="BS53:BT53"/>
    <mergeCell ref="BU53:BW53"/>
    <mergeCell ref="CF53:CG55"/>
    <mergeCell ref="CH53:CI55"/>
    <mergeCell ref="AY52:AZ52"/>
    <mergeCell ref="BA52:BC53"/>
    <mergeCell ref="BD52:BH53"/>
    <mergeCell ref="BI52:BN52"/>
    <mergeCell ref="BQ52:BR52"/>
    <mergeCell ref="BS52:BT52"/>
    <mergeCell ref="CF50:CG52"/>
    <mergeCell ref="CH50:CI52"/>
    <mergeCell ref="CJ50:CN52"/>
    <mergeCell ref="CO50:CQ52"/>
    <mergeCell ref="CR50:CS52"/>
    <mergeCell ref="AY51:AZ51"/>
    <mergeCell ref="BA51:BN51"/>
    <mergeCell ref="BQ51:BR51"/>
    <mergeCell ref="BS51:BT51"/>
    <mergeCell ref="BU51:BW51"/>
    <mergeCell ref="CT48:DD51"/>
    <mergeCell ref="A49:A54"/>
    <mergeCell ref="AY49:AZ49"/>
    <mergeCell ref="BQ49:BR49"/>
    <mergeCell ref="BS49:BT49"/>
    <mergeCell ref="BU49:BW49"/>
    <mergeCell ref="AY50:AZ50"/>
    <mergeCell ref="BQ50:BR50"/>
    <mergeCell ref="BS50:BT50"/>
    <mergeCell ref="BU50:BW50"/>
    <mergeCell ref="CH47:CI49"/>
    <mergeCell ref="CJ47:CN49"/>
    <mergeCell ref="CO47:CQ49"/>
    <mergeCell ref="CR47:CS49"/>
    <mergeCell ref="CT47:DD47"/>
    <mergeCell ref="BQ48:BR48"/>
    <mergeCell ref="BS48:BT48"/>
    <mergeCell ref="BU48:BW48"/>
    <mergeCell ref="CA48:CC58"/>
    <mergeCell ref="CD48:CE58"/>
    <mergeCell ref="CA46:DD46"/>
    <mergeCell ref="AZ47:BI47"/>
    <mergeCell ref="BJ47:BL47"/>
    <mergeCell ref="BM47:BO47"/>
    <mergeCell ref="BQ47:BR47"/>
    <mergeCell ref="BS47:BT47"/>
    <mergeCell ref="BU47:BW47"/>
    <mergeCell ref="CA47:CC47"/>
    <mergeCell ref="CD47:CE47"/>
    <mergeCell ref="CF47:CG49"/>
    <mergeCell ref="CJ45:CM45"/>
    <mergeCell ref="CN45:CQ45"/>
    <mergeCell ref="CR45:CU45"/>
    <mergeCell ref="CV45:CZ45"/>
    <mergeCell ref="AZ46:BI46"/>
    <mergeCell ref="BJ46:BL46"/>
    <mergeCell ref="BM46:BO46"/>
    <mergeCell ref="BQ46:BR46"/>
    <mergeCell ref="BS46:BT46"/>
    <mergeCell ref="BU46:BW46"/>
    <mergeCell ref="CN44:CQ44"/>
    <mergeCell ref="CR44:CU44"/>
    <mergeCell ref="CV44:CZ44"/>
    <mergeCell ref="BQ45:BR45"/>
    <mergeCell ref="BS45:BT45"/>
    <mergeCell ref="BU45:BW45"/>
    <mergeCell ref="CB45:CC45"/>
    <mergeCell ref="CD45:CE45"/>
    <mergeCell ref="CF45:CG45"/>
    <mergeCell ref="CH45:CI45"/>
    <mergeCell ref="BU44:BW44"/>
    <mergeCell ref="CB44:CC44"/>
    <mergeCell ref="CD44:CE44"/>
    <mergeCell ref="CF44:CG44"/>
    <mergeCell ref="CH44:CI44"/>
    <mergeCell ref="CJ44:CM44"/>
    <mergeCell ref="CH43:CI43"/>
    <mergeCell ref="CJ43:CM43"/>
    <mergeCell ref="CN43:CQ43"/>
    <mergeCell ref="CR43:CU43"/>
    <mergeCell ref="CV43:CZ43"/>
    <mergeCell ref="AZ44:BI45"/>
    <mergeCell ref="BJ44:BL45"/>
    <mergeCell ref="BM44:BO45"/>
    <mergeCell ref="BQ44:BR44"/>
    <mergeCell ref="BS44:BT44"/>
    <mergeCell ref="BQ43:BR43"/>
    <mergeCell ref="BS43:BT43"/>
    <mergeCell ref="BU43:BW43"/>
    <mergeCell ref="CB43:CC43"/>
    <mergeCell ref="CD43:CE43"/>
    <mergeCell ref="CF43:CG43"/>
    <mergeCell ref="CF42:CG42"/>
    <mergeCell ref="CH42:CI42"/>
    <mergeCell ref="CJ42:CM42"/>
    <mergeCell ref="CN42:CQ42"/>
    <mergeCell ref="CR42:CU42"/>
    <mergeCell ref="CV42:CZ42"/>
    <mergeCell ref="CR41:CU41"/>
    <mergeCell ref="CV41:CZ41"/>
    <mergeCell ref="AZ42:BI43"/>
    <mergeCell ref="BJ42:BL43"/>
    <mergeCell ref="BM42:BO43"/>
    <mergeCell ref="BQ42:BR42"/>
    <mergeCell ref="BS42:BT42"/>
    <mergeCell ref="BU42:BW42"/>
    <mergeCell ref="CB42:CC42"/>
    <mergeCell ref="CD42:CE42"/>
    <mergeCell ref="CV40:CZ40"/>
    <mergeCell ref="BQ41:BR41"/>
    <mergeCell ref="BS41:BT41"/>
    <mergeCell ref="BU41:BW41"/>
    <mergeCell ref="CB41:CC41"/>
    <mergeCell ref="CD41:CE41"/>
    <mergeCell ref="CF41:CG41"/>
    <mergeCell ref="CH41:CI41"/>
    <mergeCell ref="CJ41:CM41"/>
    <mergeCell ref="CN41:CQ41"/>
    <mergeCell ref="CD40:CE40"/>
    <mergeCell ref="CF40:CG40"/>
    <mergeCell ref="CH40:CI40"/>
    <mergeCell ref="CJ40:CM40"/>
    <mergeCell ref="CN40:CQ40"/>
    <mergeCell ref="CR40:CU40"/>
    <mergeCell ref="CN39:CQ39"/>
    <mergeCell ref="CR39:CU39"/>
    <mergeCell ref="CV39:CZ39"/>
    <mergeCell ref="AZ40:BI41"/>
    <mergeCell ref="BJ40:BL41"/>
    <mergeCell ref="BM40:BO41"/>
    <mergeCell ref="BQ40:BR40"/>
    <mergeCell ref="BS40:BT40"/>
    <mergeCell ref="BU40:BW40"/>
    <mergeCell ref="CB40:CC40"/>
    <mergeCell ref="CR38:CU38"/>
    <mergeCell ref="CV38:CZ38"/>
    <mergeCell ref="BQ39:BR39"/>
    <mergeCell ref="BS39:BT39"/>
    <mergeCell ref="BU39:BW39"/>
    <mergeCell ref="CB39:CC39"/>
    <mergeCell ref="CD39:CE39"/>
    <mergeCell ref="CF39:CG39"/>
    <mergeCell ref="CH39:CI39"/>
    <mergeCell ref="CJ39:CM39"/>
    <mergeCell ref="CB38:CC38"/>
    <mergeCell ref="CD38:CE38"/>
    <mergeCell ref="CF38:CG38"/>
    <mergeCell ref="CH38:CI38"/>
    <mergeCell ref="CJ38:CM38"/>
    <mergeCell ref="CN38:CQ38"/>
    <mergeCell ref="CN37:CQ37"/>
    <mergeCell ref="CR37:CU37"/>
    <mergeCell ref="CV37:CZ37"/>
    <mergeCell ref="A38:A47"/>
    <mergeCell ref="AZ38:BI39"/>
    <mergeCell ref="BJ38:BL39"/>
    <mergeCell ref="BM38:BO39"/>
    <mergeCell ref="BQ38:BR38"/>
    <mergeCell ref="BS38:BT38"/>
    <mergeCell ref="BU38:BW38"/>
    <mergeCell ref="CR36:CU36"/>
    <mergeCell ref="CV36:CZ36"/>
    <mergeCell ref="BQ37:BR37"/>
    <mergeCell ref="BS37:BT37"/>
    <mergeCell ref="BU37:BW37"/>
    <mergeCell ref="CB37:CC37"/>
    <mergeCell ref="CD37:CE37"/>
    <mergeCell ref="CF37:CG37"/>
    <mergeCell ref="CH37:CI37"/>
    <mergeCell ref="CJ37:CM37"/>
    <mergeCell ref="CB36:CC36"/>
    <mergeCell ref="CD36:CE36"/>
    <mergeCell ref="CF36:CG36"/>
    <mergeCell ref="CH36:CI36"/>
    <mergeCell ref="CJ36:CM36"/>
    <mergeCell ref="CN36:CQ36"/>
    <mergeCell ref="CN35:CQ35"/>
    <mergeCell ref="CR35:CU35"/>
    <mergeCell ref="CV35:CZ35"/>
    <mergeCell ref="A36:B36"/>
    <mergeCell ref="AZ36:BI37"/>
    <mergeCell ref="BJ36:BL37"/>
    <mergeCell ref="BM36:BO37"/>
    <mergeCell ref="BQ36:BR36"/>
    <mergeCell ref="BS36:BT36"/>
    <mergeCell ref="BU36:BW36"/>
    <mergeCell ref="BU35:BW35"/>
    <mergeCell ref="CB35:CC35"/>
    <mergeCell ref="CD35:CE35"/>
    <mergeCell ref="CF35:CG35"/>
    <mergeCell ref="CH35:CI35"/>
    <mergeCell ref="CJ35:CM35"/>
    <mergeCell ref="CH34:CI34"/>
    <mergeCell ref="CJ34:CM34"/>
    <mergeCell ref="CN34:CQ34"/>
    <mergeCell ref="CR34:CU34"/>
    <mergeCell ref="CV34:CZ34"/>
    <mergeCell ref="AZ35:BI35"/>
    <mergeCell ref="BJ35:BL35"/>
    <mergeCell ref="BM35:BO35"/>
    <mergeCell ref="BQ35:BR35"/>
    <mergeCell ref="BS35:BT35"/>
    <mergeCell ref="CV33:CZ33"/>
    <mergeCell ref="AZ34:BI34"/>
    <mergeCell ref="BJ34:BL34"/>
    <mergeCell ref="BM34:BO34"/>
    <mergeCell ref="BQ34:BR34"/>
    <mergeCell ref="BS34:BT34"/>
    <mergeCell ref="BU34:BW34"/>
    <mergeCell ref="CB34:CC34"/>
    <mergeCell ref="CD34:CE34"/>
    <mergeCell ref="CF34:CG34"/>
    <mergeCell ref="CD33:CE33"/>
    <mergeCell ref="CF33:CG33"/>
    <mergeCell ref="CH33:CI33"/>
    <mergeCell ref="CJ33:CM33"/>
    <mergeCell ref="CN33:CQ33"/>
    <mergeCell ref="CR33:CU33"/>
    <mergeCell ref="CN32:CQ32"/>
    <mergeCell ref="CR32:CU32"/>
    <mergeCell ref="CV32:CZ32"/>
    <mergeCell ref="AZ33:BI33"/>
    <mergeCell ref="BJ33:BL33"/>
    <mergeCell ref="BM33:BO33"/>
    <mergeCell ref="BQ33:BR33"/>
    <mergeCell ref="BS33:BT33"/>
    <mergeCell ref="BU33:BW33"/>
    <mergeCell ref="CB33:CC33"/>
    <mergeCell ref="BU32:BW32"/>
    <mergeCell ref="CB32:CC32"/>
    <mergeCell ref="CD32:CE32"/>
    <mergeCell ref="CF32:CG32"/>
    <mergeCell ref="CH32:CI32"/>
    <mergeCell ref="CJ32:CM32"/>
    <mergeCell ref="CV30:CZ31"/>
    <mergeCell ref="BJ31:BL31"/>
    <mergeCell ref="BM31:BO31"/>
    <mergeCell ref="BS31:BT31"/>
    <mergeCell ref="BU31:BW31"/>
    <mergeCell ref="AZ32:BI32"/>
    <mergeCell ref="BJ32:BL32"/>
    <mergeCell ref="BM32:BO32"/>
    <mergeCell ref="BQ32:BR32"/>
    <mergeCell ref="BS32:BT32"/>
    <mergeCell ref="CD30:CE31"/>
    <mergeCell ref="CF30:CG31"/>
    <mergeCell ref="CH30:CI31"/>
    <mergeCell ref="CJ30:CM31"/>
    <mergeCell ref="CN30:CQ31"/>
    <mergeCell ref="CR30:CU31"/>
    <mergeCell ref="AZ30:BI31"/>
    <mergeCell ref="BJ30:BO30"/>
    <mergeCell ref="BQ30:BR31"/>
    <mergeCell ref="BS30:BW30"/>
    <mergeCell ref="CA30:CA31"/>
    <mergeCell ref="CB30:CC31"/>
    <mergeCell ref="CT27:CW27"/>
    <mergeCell ref="CX27:CZ27"/>
    <mergeCell ref="AZ28:BW28"/>
    <mergeCell ref="CA28:CZ29"/>
    <mergeCell ref="AZ29:BO29"/>
    <mergeCell ref="BQ29:BW29"/>
    <mergeCell ref="CD27:CE27"/>
    <mergeCell ref="CF27:CG27"/>
    <mergeCell ref="CH27:CI27"/>
    <mergeCell ref="CJ27:CM27"/>
    <mergeCell ref="CN27:CQ27"/>
    <mergeCell ref="CR27:CS27"/>
    <mergeCell ref="CJ26:CM26"/>
    <mergeCell ref="CN26:CQ26"/>
    <mergeCell ref="CR26:CS26"/>
    <mergeCell ref="CT26:CW26"/>
    <mergeCell ref="CX26:CZ26"/>
    <mergeCell ref="BA27:BF27"/>
    <mergeCell ref="BG27:BM27"/>
    <mergeCell ref="BN27:BP27"/>
    <mergeCell ref="BQ27:BW27"/>
    <mergeCell ref="CB27:CC27"/>
    <mergeCell ref="CT25:CW25"/>
    <mergeCell ref="CX25:CZ25"/>
    <mergeCell ref="BA26:BF26"/>
    <mergeCell ref="BG26:BM26"/>
    <mergeCell ref="BN26:BP26"/>
    <mergeCell ref="BQ26:BW26"/>
    <mergeCell ref="CB26:CC26"/>
    <mergeCell ref="CD26:CE26"/>
    <mergeCell ref="CF26:CG26"/>
    <mergeCell ref="CH26:CI26"/>
    <mergeCell ref="CD25:CE25"/>
    <mergeCell ref="CF25:CG25"/>
    <mergeCell ref="CH25:CI25"/>
    <mergeCell ref="CJ25:CM25"/>
    <mergeCell ref="CN25:CQ25"/>
    <mergeCell ref="CR25:CS25"/>
    <mergeCell ref="CJ24:CM24"/>
    <mergeCell ref="CN24:CQ24"/>
    <mergeCell ref="CR24:CS24"/>
    <mergeCell ref="CT24:CW24"/>
    <mergeCell ref="CX24:CZ24"/>
    <mergeCell ref="BA25:BF25"/>
    <mergeCell ref="BG25:BM25"/>
    <mergeCell ref="BN25:BP25"/>
    <mergeCell ref="BQ25:BW25"/>
    <mergeCell ref="CB25:CC25"/>
    <mergeCell ref="CX23:CZ23"/>
    <mergeCell ref="A24:A35"/>
    <mergeCell ref="BA24:BF24"/>
    <mergeCell ref="BG24:BM24"/>
    <mergeCell ref="BN24:BP24"/>
    <mergeCell ref="BQ24:BW24"/>
    <mergeCell ref="CB24:CC24"/>
    <mergeCell ref="CD24:CE24"/>
    <mergeCell ref="CF24:CG24"/>
    <mergeCell ref="CH24:CI24"/>
    <mergeCell ref="CF23:CG23"/>
    <mergeCell ref="CH23:CI23"/>
    <mergeCell ref="CJ23:CM23"/>
    <mergeCell ref="CN23:CQ23"/>
    <mergeCell ref="CR23:CS23"/>
    <mergeCell ref="CT23:CW23"/>
    <mergeCell ref="CN22:CQ22"/>
    <mergeCell ref="CR22:CS22"/>
    <mergeCell ref="CT22:CW22"/>
    <mergeCell ref="CX22:CZ22"/>
    <mergeCell ref="BA23:BF23"/>
    <mergeCell ref="BG23:BM23"/>
    <mergeCell ref="BN23:BP23"/>
    <mergeCell ref="BQ23:BW23"/>
    <mergeCell ref="CB23:CC23"/>
    <mergeCell ref="CD23:CE23"/>
    <mergeCell ref="CX21:CZ21"/>
    <mergeCell ref="BA22:BF22"/>
    <mergeCell ref="BG22:BM22"/>
    <mergeCell ref="BN22:BP22"/>
    <mergeCell ref="BQ22:BW22"/>
    <mergeCell ref="CB22:CC22"/>
    <mergeCell ref="CD22:CE22"/>
    <mergeCell ref="CF22:CG22"/>
    <mergeCell ref="CH22:CI22"/>
    <mergeCell ref="CJ22:CM22"/>
    <mergeCell ref="CF21:CG21"/>
    <mergeCell ref="CH21:CI21"/>
    <mergeCell ref="CJ21:CM21"/>
    <mergeCell ref="CN21:CQ21"/>
    <mergeCell ref="CR21:CS21"/>
    <mergeCell ref="CT21:CW21"/>
    <mergeCell ref="CN20:CQ20"/>
    <mergeCell ref="CR20:CS20"/>
    <mergeCell ref="CT20:CW20"/>
    <mergeCell ref="CX20:CZ20"/>
    <mergeCell ref="BA21:BF21"/>
    <mergeCell ref="BG21:BM21"/>
    <mergeCell ref="BN21:BP21"/>
    <mergeCell ref="BQ21:BW21"/>
    <mergeCell ref="CB21:CC21"/>
    <mergeCell ref="CD21:CE21"/>
    <mergeCell ref="AZ20:BW20"/>
    <mergeCell ref="CB20:CC20"/>
    <mergeCell ref="CD20:CE20"/>
    <mergeCell ref="CF20:CG20"/>
    <mergeCell ref="CH20:CI20"/>
    <mergeCell ref="CJ20:CM20"/>
    <mergeCell ref="CX18:CZ18"/>
    <mergeCell ref="CB19:CC19"/>
    <mergeCell ref="CD19:CE19"/>
    <mergeCell ref="CF19:CG19"/>
    <mergeCell ref="CH19:CI19"/>
    <mergeCell ref="CJ19:CM19"/>
    <mergeCell ref="CN19:CQ19"/>
    <mergeCell ref="CR19:CS19"/>
    <mergeCell ref="CT19:CW19"/>
    <mergeCell ref="CX19:CZ19"/>
    <mergeCell ref="CF18:CG18"/>
    <mergeCell ref="CH18:CI18"/>
    <mergeCell ref="CJ18:CM18"/>
    <mergeCell ref="CN18:CQ18"/>
    <mergeCell ref="CR18:CS18"/>
    <mergeCell ref="CT18:CW18"/>
    <mergeCell ref="CN17:CQ17"/>
    <mergeCell ref="CR17:CS17"/>
    <mergeCell ref="CT17:CW17"/>
    <mergeCell ref="CX17:CZ17"/>
    <mergeCell ref="AZ18:BL18"/>
    <mergeCell ref="BM18:BO18"/>
    <mergeCell ref="BS18:BT18"/>
    <mergeCell ref="BU18:BW18"/>
    <mergeCell ref="CB18:CC18"/>
    <mergeCell ref="CD18:CE18"/>
    <mergeCell ref="CX16:CZ16"/>
    <mergeCell ref="BA17:BF17"/>
    <mergeCell ref="BG17:BL17"/>
    <mergeCell ref="BS17:BT17"/>
    <mergeCell ref="BU17:BW17"/>
    <mergeCell ref="CB17:CC17"/>
    <mergeCell ref="CD17:CE17"/>
    <mergeCell ref="CF17:CG17"/>
    <mergeCell ref="CH17:CI17"/>
    <mergeCell ref="CJ17:CM17"/>
    <mergeCell ref="CF16:CG16"/>
    <mergeCell ref="CH16:CI16"/>
    <mergeCell ref="CJ16:CM16"/>
    <mergeCell ref="CN16:CQ16"/>
    <mergeCell ref="CR16:CS16"/>
    <mergeCell ref="CT16:CW16"/>
    <mergeCell ref="BA16:BF16"/>
    <mergeCell ref="BG16:BL16"/>
    <mergeCell ref="BS16:BT16"/>
    <mergeCell ref="BU16:BW16"/>
    <mergeCell ref="CB16:CC16"/>
    <mergeCell ref="CD16:CE16"/>
    <mergeCell ref="CH15:CI15"/>
    <mergeCell ref="CJ15:CM15"/>
    <mergeCell ref="CN15:CQ15"/>
    <mergeCell ref="CR15:CS15"/>
    <mergeCell ref="CT15:CW15"/>
    <mergeCell ref="CX15:CZ15"/>
    <mergeCell ref="CR14:CS14"/>
    <mergeCell ref="CT14:CW14"/>
    <mergeCell ref="CX14:CZ14"/>
    <mergeCell ref="BA15:BF15"/>
    <mergeCell ref="BG15:BL15"/>
    <mergeCell ref="BS15:BT15"/>
    <mergeCell ref="BU15:BW15"/>
    <mergeCell ref="CB15:CC15"/>
    <mergeCell ref="CD15:CE15"/>
    <mergeCell ref="CF15:CG15"/>
    <mergeCell ref="CB14:CC14"/>
    <mergeCell ref="CD14:CE14"/>
    <mergeCell ref="CF14:CG14"/>
    <mergeCell ref="CH14:CI14"/>
    <mergeCell ref="CJ14:CM14"/>
    <mergeCell ref="CN14:CQ14"/>
    <mergeCell ref="CJ13:CM13"/>
    <mergeCell ref="CN13:CQ13"/>
    <mergeCell ref="CR13:CS13"/>
    <mergeCell ref="CT13:CW13"/>
    <mergeCell ref="CX13:CZ13"/>
    <mergeCell ref="A14:A23"/>
    <mergeCell ref="BA14:BF14"/>
    <mergeCell ref="BG14:BL14"/>
    <mergeCell ref="BS14:BT14"/>
    <mergeCell ref="BU14:BW14"/>
    <mergeCell ref="CT12:CW12"/>
    <mergeCell ref="CX12:CZ12"/>
    <mergeCell ref="BA13:BF13"/>
    <mergeCell ref="BG13:BL13"/>
    <mergeCell ref="BS13:BT13"/>
    <mergeCell ref="BU13:BW13"/>
    <mergeCell ref="CB13:CC13"/>
    <mergeCell ref="CD13:CE13"/>
    <mergeCell ref="CF13:CG13"/>
    <mergeCell ref="CH13:CI13"/>
    <mergeCell ref="CD12:CE12"/>
    <mergeCell ref="CF12:CG12"/>
    <mergeCell ref="CH12:CI12"/>
    <mergeCell ref="CJ12:CM12"/>
    <mergeCell ref="CN12:CQ12"/>
    <mergeCell ref="CR12:CS12"/>
    <mergeCell ref="CJ11:CM11"/>
    <mergeCell ref="CN11:CQ11"/>
    <mergeCell ref="CR11:CS11"/>
    <mergeCell ref="CT11:CW11"/>
    <mergeCell ref="CX11:CZ11"/>
    <mergeCell ref="BA12:BF12"/>
    <mergeCell ref="BG12:BL12"/>
    <mergeCell ref="BS12:BT12"/>
    <mergeCell ref="BU12:BW12"/>
    <mergeCell ref="CB12:CC12"/>
    <mergeCell ref="CX10:CZ10"/>
    <mergeCell ref="A11:A13"/>
    <mergeCell ref="BA11:BF11"/>
    <mergeCell ref="BG11:BL11"/>
    <mergeCell ref="BS11:BT11"/>
    <mergeCell ref="BU11:BW11"/>
    <mergeCell ref="CB11:CC11"/>
    <mergeCell ref="CD11:CE11"/>
    <mergeCell ref="CF11:CG11"/>
    <mergeCell ref="CH11:CI11"/>
    <mergeCell ref="CF10:CG10"/>
    <mergeCell ref="CH10:CI10"/>
    <mergeCell ref="CJ10:CM10"/>
    <mergeCell ref="CN10:CQ10"/>
    <mergeCell ref="CR10:CS10"/>
    <mergeCell ref="CT10:CW10"/>
    <mergeCell ref="CH9:CI9"/>
    <mergeCell ref="CJ9:CM9"/>
    <mergeCell ref="CN9:CQ9"/>
    <mergeCell ref="CR9:CS9"/>
    <mergeCell ref="CT9:CW9"/>
    <mergeCell ref="CX9:CZ9"/>
    <mergeCell ref="BM9:BO17"/>
    <mergeCell ref="BS9:BT9"/>
    <mergeCell ref="BU9:BW9"/>
    <mergeCell ref="CB9:CC9"/>
    <mergeCell ref="CD9:CE9"/>
    <mergeCell ref="CF9:CG9"/>
    <mergeCell ref="BS10:BT10"/>
    <mergeCell ref="BU10:BW10"/>
    <mergeCell ref="CB10:CC10"/>
    <mergeCell ref="CD10:CE10"/>
    <mergeCell ref="AU9:AU10"/>
    <mergeCell ref="AV9:AV10"/>
    <mergeCell ref="AW9:AW10"/>
    <mergeCell ref="AX9:AX10"/>
    <mergeCell ref="BA9:BF9"/>
    <mergeCell ref="BG9:BL9"/>
    <mergeCell ref="BA10:BF10"/>
    <mergeCell ref="BG10:BL10"/>
    <mergeCell ref="AO9:AO10"/>
    <mergeCell ref="AP9:AP10"/>
    <mergeCell ref="AQ9:AQ10"/>
    <mergeCell ref="AR9:AR10"/>
    <mergeCell ref="AS9:AS10"/>
    <mergeCell ref="AT9:AT10"/>
    <mergeCell ref="AI9:AI10"/>
    <mergeCell ref="AJ9:AJ10"/>
    <mergeCell ref="AK9:AK10"/>
    <mergeCell ref="AL9:AL10"/>
    <mergeCell ref="AM9:AM10"/>
    <mergeCell ref="AN9:AN10"/>
    <mergeCell ref="AC9:AC10"/>
    <mergeCell ref="AD9:AD10"/>
    <mergeCell ref="AE9:AE10"/>
    <mergeCell ref="AF9:AF10"/>
    <mergeCell ref="AG9:AG10"/>
    <mergeCell ref="AH9:AH10"/>
    <mergeCell ref="W9:W10"/>
    <mergeCell ref="X9:X10"/>
    <mergeCell ref="Y9:Y10"/>
    <mergeCell ref="Z9:Z10"/>
    <mergeCell ref="AA9:AA10"/>
    <mergeCell ref="AB9:AB10"/>
    <mergeCell ref="Q9:Q10"/>
    <mergeCell ref="R9:R10"/>
    <mergeCell ref="S9:S10"/>
    <mergeCell ref="T9:T10"/>
    <mergeCell ref="U9:U10"/>
    <mergeCell ref="V9:V10"/>
    <mergeCell ref="K9:K10"/>
    <mergeCell ref="L9:L10"/>
    <mergeCell ref="M9:M10"/>
    <mergeCell ref="N9:N10"/>
    <mergeCell ref="O9:O10"/>
    <mergeCell ref="P9:P10"/>
    <mergeCell ref="CH8:CI8"/>
    <mergeCell ref="CJ8:CM8"/>
    <mergeCell ref="CN8:CQ8"/>
    <mergeCell ref="CR8:CS8"/>
    <mergeCell ref="CT8:CW8"/>
    <mergeCell ref="CX8:CZ8"/>
    <mergeCell ref="BM8:BO8"/>
    <mergeCell ref="BS8:BT8"/>
    <mergeCell ref="BU8:BW8"/>
    <mergeCell ref="CB8:CC8"/>
    <mergeCell ref="CD8:CE8"/>
    <mergeCell ref="CF8:CG8"/>
    <mergeCell ref="A8:A10"/>
    <mergeCell ref="B8:B10"/>
    <mergeCell ref="C8:F8"/>
    <mergeCell ref="G8:J8"/>
    <mergeCell ref="BA8:BF8"/>
    <mergeCell ref="BG8:BL8"/>
    <mergeCell ref="C9:E9"/>
    <mergeCell ref="F9:F10"/>
    <mergeCell ref="G9:I9"/>
    <mergeCell ref="J9:J10"/>
    <mergeCell ref="CH7:CI7"/>
    <mergeCell ref="CJ7:CM7"/>
    <mergeCell ref="CN7:CQ7"/>
    <mergeCell ref="CR7:CS7"/>
    <mergeCell ref="CT7:CW7"/>
    <mergeCell ref="CX7:CZ7"/>
    <mergeCell ref="CN6:CQ6"/>
    <mergeCell ref="CR6:CS6"/>
    <mergeCell ref="CT6:CW6"/>
    <mergeCell ref="CX6:CZ6"/>
    <mergeCell ref="A7:J7"/>
    <mergeCell ref="K7:AX8"/>
    <mergeCell ref="AZ7:BW7"/>
    <mergeCell ref="CB7:CC7"/>
    <mergeCell ref="CD7:CE7"/>
    <mergeCell ref="CF7:CG7"/>
    <mergeCell ref="AB6:AI6"/>
    <mergeCell ref="CB6:CC6"/>
    <mergeCell ref="CD6:CE6"/>
    <mergeCell ref="CF6:CG6"/>
    <mergeCell ref="CH6:CI6"/>
    <mergeCell ref="CJ6:CM6"/>
    <mergeCell ref="CN4:CQ5"/>
    <mergeCell ref="CR4:CS5"/>
    <mergeCell ref="CT4:CW5"/>
    <mergeCell ref="CX4:CZ5"/>
    <mergeCell ref="DA4:DC27"/>
    <mergeCell ref="W5:AA5"/>
    <mergeCell ref="AB5:AI5"/>
    <mergeCell ref="AJ5:AO5"/>
    <mergeCell ref="AP5:BK5"/>
    <mergeCell ref="W6:AA6"/>
    <mergeCell ref="CA4:CA5"/>
    <mergeCell ref="CB4:CC5"/>
    <mergeCell ref="CD4:CE5"/>
    <mergeCell ref="CF4:CG5"/>
    <mergeCell ref="CH4:CI5"/>
    <mergeCell ref="CJ4:CM5"/>
    <mergeCell ref="B4:D4"/>
    <mergeCell ref="E4:N4"/>
    <mergeCell ref="W4:AA4"/>
    <mergeCell ref="AB4:AI4"/>
    <mergeCell ref="AJ4:AO4"/>
    <mergeCell ref="AP4:BK4"/>
    <mergeCell ref="B3:D3"/>
    <mergeCell ref="E3:N3"/>
    <mergeCell ref="W3:AA3"/>
    <mergeCell ref="AB3:AI3"/>
    <mergeCell ref="AJ3:AO3"/>
    <mergeCell ref="AP3:BK3"/>
    <mergeCell ref="B1:D1"/>
    <mergeCell ref="E1:N1"/>
    <mergeCell ref="BP1:BW1"/>
    <mergeCell ref="CA1:CZ3"/>
    <mergeCell ref="B2:D2"/>
    <mergeCell ref="E2:N2"/>
    <mergeCell ref="W2:AA2"/>
    <mergeCell ref="AB2:AI2"/>
    <mergeCell ref="AJ2:AO2"/>
    <mergeCell ref="AP2:BK2"/>
  </mergeCells>
  <conditionalFormatting sqref="AY49:AZ54">
    <cfRule type="expression" dxfId="19" priority="10">
      <formula>$AY49="F"</formula>
    </cfRule>
  </conditionalFormatting>
  <conditionalFormatting sqref="AY50:AZ54">
    <cfRule type="expression" dxfId="17" priority="9">
      <formula>"$AY50=""T"""</formula>
    </cfRule>
  </conditionalFormatting>
  <conditionalFormatting sqref="AY50:AZ54">
    <cfRule type="expression" dxfId="15" priority="8">
      <formula>"$AY50=""T"""</formula>
    </cfRule>
  </conditionalFormatting>
  <conditionalFormatting sqref="AY50:AZ54">
    <cfRule type="expression" dxfId="13" priority="7">
      <formula>"$AY50=""T"""</formula>
    </cfRule>
  </conditionalFormatting>
  <conditionalFormatting sqref="AY49:AZ54">
    <cfRule type="expression" dxfId="11" priority="6">
      <formula>"$AY49=""T"""</formula>
    </cfRule>
  </conditionalFormatting>
  <conditionalFormatting sqref="AY49:AY54 AZ49 AZ51:AZ54">
    <cfRule type="expression" dxfId="9" priority="5">
      <formula>$AY49="F"</formula>
    </cfRule>
  </conditionalFormatting>
  <conditionalFormatting sqref="AY50:AY54 AZ51:AZ54">
    <cfRule type="expression" dxfId="7" priority="4">
      <formula>"$AY50=""T"""</formula>
    </cfRule>
  </conditionalFormatting>
  <conditionalFormatting sqref="AY50:AY54 AZ51:AZ54">
    <cfRule type="expression" dxfId="5" priority="3">
      <formula>"$AY50=""T"""</formula>
    </cfRule>
  </conditionalFormatting>
  <conditionalFormatting sqref="AY50:AY54 AZ51:AZ54">
    <cfRule type="expression" dxfId="3" priority="2">
      <formula>"$AY50=""T"""</formula>
    </cfRule>
  </conditionalFormatting>
  <conditionalFormatting sqref="AY49:AY54 AZ49 AZ51:AZ54">
    <cfRule type="expression" dxfId="1" priority="1">
      <formula>"$AY49=""T"""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mom</cp:lastModifiedBy>
  <dcterms:created xsi:type="dcterms:W3CDTF">2025-04-19T19:31:55Z</dcterms:created>
  <dcterms:modified xsi:type="dcterms:W3CDTF">2025-04-19T19:33:12Z</dcterms:modified>
</cp:coreProperties>
</file>